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TA-STATYSTYKA\Strona WWW\Do umieszczenia\2024\Produkcja\2024\"/>
    </mc:Choice>
  </mc:AlternateContent>
  <xr:revisionPtr revIDLastSave="0" documentId="13_ncr:1_{9587AC1A-7E92-41DC-B3F5-6E9CBCD4F9DB}" xr6:coauthVersionLast="47" xr6:coauthVersionMax="47" xr10:uidLastSave="{00000000-0000-0000-0000-000000000000}"/>
  <bookViews>
    <workbookView xWindow="588" yWindow="696" windowWidth="9576" windowHeight="11484" xr2:uid="{00000000-000D-0000-FFFF-FFFF00000000}"/>
  </bookViews>
  <sheets>
    <sheet name="ProdEngines" sheetId="1" r:id="rId1"/>
    <sheet name="Diesel" sheetId="2" r:id="rId2"/>
    <sheet name="Petrol" sheetId="3" r:id="rId3"/>
  </sheets>
  <definedNames>
    <definedName name="_xlnm._FilterDatabase" localSheetId="1" hidden="1">Diesel!$A$4:$Q$22</definedName>
    <definedName name="_xlnm._FilterDatabase" localSheetId="2" hidden="1">Petrol!$A$4:$Q$27</definedName>
    <definedName name="_xlnm._FilterDatabase" localSheetId="0" hidden="1">ProdEngines!$A$3:$Q$27</definedName>
    <definedName name="_xlnm.Print_Area" localSheetId="1">Diesel!$A$1:$R$48</definedName>
    <definedName name="_xlnm.Print_Area" localSheetId="2">Petrol!$A$1:$Q$48</definedName>
    <definedName name="_xlnm.Print_Area" localSheetId="0">ProdEngines!$A$1:$S$51</definedName>
  </definedNames>
  <calcPr calcId="181029"/>
</workbook>
</file>

<file path=xl/calcChain.xml><?xml version="1.0" encoding="utf-8"?>
<calcChain xmlns="http://schemas.openxmlformats.org/spreadsheetml/2006/main">
  <c r="D14" i="3" l="1"/>
  <c r="D13" i="3"/>
  <c r="E13" i="3"/>
  <c r="F13" i="3"/>
  <c r="G13" i="3"/>
  <c r="H13" i="3"/>
  <c r="I13" i="3"/>
  <c r="J13" i="3"/>
  <c r="K13" i="3"/>
  <c r="L13" i="3"/>
  <c r="M13" i="3"/>
  <c r="N13" i="3"/>
  <c r="C13" i="3"/>
  <c r="D12" i="3"/>
  <c r="E12" i="3"/>
  <c r="F12" i="3"/>
  <c r="G12" i="3"/>
  <c r="H12" i="3"/>
  <c r="I12" i="3"/>
  <c r="J12" i="3"/>
  <c r="K12" i="3"/>
  <c r="L12" i="3"/>
  <c r="M12" i="3"/>
  <c r="N12" i="3"/>
  <c r="C12" i="3"/>
  <c r="D11" i="3"/>
  <c r="E11" i="3"/>
  <c r="F11" i="3"/>
  <c r="G11" i="3"/>
  <c r="H11" i="3"/>
  <c r="I11" i="3"/>
  <c r="J11" i="3"/>
  <c r="K11" i="3"/>
  <c r="L11" i="3"/>
  <c r="M11" i="3"/>
  <c r="N11" i="3"/>
  <c r="C11" i="3"/>
  <c r="D10" i="3"/>
  <c r="E10" i="3"/>
  <c r="F10" i="3"/>
  <c r="G10" i="3"/>
  <c r="H10" i="3"/>
  <c r="I10" i="3"/>
  <c r="J10" i="3"/>
  <c r="K10" i="3"/>
  <c r="L10" i="3"/>
  <c r="M10" i="3"/>
  <c r="N10" i="3"/>
  <c r="C10" i="3"/>
  <c r="D9" i="3"/>
  <c r="E9" i="3"/>
  <c r="F9" i="3"/>
  <c r="G9" i="3"/>
  <c r="H9" i="3"/>
  <c r="I9" i="3"/>
  <c r="J9" i="3"/>
  <c r="K9" i="3"/>
  <c r="L9" i="3"/>
  <c r="M9" i="3"/>
  <c r="N9" i="3"/>
  <c r="C9" i="3"/>
  <c r="D8" i="3"/>
  <c r="E8" i="3"/>
  <c r="F8" i="3"/>
  <c r="G8" i="3"/>
  <c r="H8" i="3"/>
  <c r="I8" i="3"/>
  <c r="J8" i="3"/>
  <c r="K8" i="3"/>
  <c r="L8" i="3"/>
  <c r="M8" i="3"/>
  <c r="N8" i="3"/>
  <c r="C8" i="3"/>
  <c r="C14" i="3"/>
  <c r="O14" i="3" l="1"/>
  <c r="N26" i="1"/>
  <c r="M26" i="1"/>
  <c r="L26" i="1"/>
  <c r="K26" i="1"/>
  <c r="J26" i="1"/>
  <c r="I26" i="1"/>
  <c r="H26" i="1"/>
  <c r="G26" i="1"/>
  <c r="F26" i="1"/>
  <c r="E26" i="1"/>
  <c r="D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N17" i="1"/>
  <c r="M17" i="1"/>
  <c r="L17" i="1"/>
  <c r="K17" i="1"/>
  <c r="J17" i="1"/>
  <c r="I17" i="1"/>
  <c r="H17" i="1"/>
  <c r="G17" i="1"/>
  <c r="F17" i="1"/>
  <c r="E17" i="1"/>
  <c r="D17" i="1"/>
  <c r="C17" i="1"/>
  <c r="M19" i="3"/>
  <c r="H17" i="3"/>
  <c r="I20" i="3"/>
  <c r="L22" i="3"/>
  <c r="N21" i="3"/>
  <c r="O14" i="2"/>
  <c r="Q14" i="2" s="1"/>
  <c r="I15" i="3"/>
  <c r="E16" i="1"/>
  <c r="F16" i="1"/>
  <c r="G16" i="1"/>
  <c r="H16" i="1"/>
  <c r="I16" i="1"/>
  <c r="J16" i="1"/>
  <c r="K16" i="1"/>
  <c r="L16" i="1"/>
  <c r="M16" i="1"/>
  <c r="N16" i="1"/>
  <c r="D17" i="3"/>
  <c r="E17" i="3"/>
  <c r="Q13" i="2"/>
  <c r="S13" i="2"/>
  <c r="E18" i="2"/>
  <c r="F18" i="2"/>
  <c r="G18" i="2"/>
  <c r="H18" i="2"/>
  <c r="I18" i="2"/>
  <c r="J18" i="2"/>
  <c r="K18" i="2"/>
  <c r="L18" i="2"/>
  <c r="M18" i="2"/>
  <c r="N18" i="2"/>
  <c r="D18" i="2"/>
  <c r="D17" i="2"/>
  <c r="E17" i="2"/>
  <c r="F17" i="2"/>
  <c r="G17" i="2"/>
  <c r="H17" i="2"/>
  <c r="I17" i="2"/>
  <c r="J17" i="2"/>
  <c r="K17" i="2"/>
  <c r="L17" i="2"/>
  <c r="M17" i="2"/>
  <c r="N17" i="2"/>
  <c r="C17" i="2"/>
  <c r="N16" i="2"/>
  <c r="E16" i="2"/>
  <c r="F16" i="2"/>
  <c r="G16" i="2"/>
  <c r="H16" i="2"/>
  <c r="I16" i="2"/>
  <c r="J16" i="2"/>
  <c r="K16" i="2"/>
  <c r="L16" i="2"/>
  <c r="M16" i="2"/>
  <c r="D16" i="2"/>
  <c r="D15" i="2"/>
  <c r="E15" i="2"/>
  <c r="F15" i="2"/>
  <c r="G15" i="2"/>
  <c r="H15" i="2"/>
  <c r="I15" i="2"/>
  <c r="J15" i="2"/>
  <c r="K15" i="2"/>
  <c r="L15" i="2"/>
  <c r="M15" i="2"/>
  <c r="N15" i="2"/>
  <c r="C15" i="2"/>
  <c r="O13" i="2"/>
  <c r="S13" i="1"/>
  <c r="D16" i="1"/>
  <c r="D15" i="1"/>
  <c r="E15" i="1"/>
  <c r="F15" i="1"/>
  <c r="G15" i="1"/>
  <c r="H15" i="1"/>
  <c r="I15" i="1"/>
  <c r="J15" i="1"/>
  <c r="K15" i="1"/>
  <c r="L15" i="1"/>
  <c r="M15" i="1"/>
  <c r="N15" i="1"/>
  <c r="C15" i="1"/>
  <c r="O13" i="1"/>
  <c r="S12" i="1"/>
  <c r="D20" i="3"/>
  <c r="E20" i="3"/>
  <c r="D19" i="3"/>
  <c r="E19" i="3"/>
  <c r="H19" i="3"/>
  <c r="I19" i="3"/>
  <c r="J19" i="3"/>
  <c r="C19" i="3"/>
  <c r="S12" i="2"/>
  <c r="D20" i="2"/>
  <c r="D19" i="2"/>
  <c r="E19" i="2"/>
  <c r="F19" i="2"/>
  <c r="G19" i="2"/>
  <c r="H19" i="2"/>
  <c r="I19" i="2"/>
  <c r="J19" i="2"/>
  <c r="K19" i="2"/>
  <c r="L19" i="2"/>
  <c r="M19" i="2"/>
  <c r="N19" i="2"/>
  <c r="C19" i="2"/>
  <c r="F20" i="2"/>
  <c r="E20" i="2"/>
  <c r="O12" i="2"/>
  <c r="Q12" i="2" s="1"/>
  <c r="O12" i="1"/>
  <c r="S8" i="2"/>
  <c r="S9" i="2"/>
  <c r="S10" i="2"/>
  <c r="S11" i="2"/>
  <c r="S14" i="2"/>
  <c r="S8" i="1"/>
  <c r="S9" i="1"/>
  <c r="S10" i="1"/>
  <c r="S11" i="1"/>
  <c r="S14" i="1"/>
  <c r="D26" i="3"/>
  <c r="D25" i="3"/>
  <c r="E25" i="3"/>
  <c r="F25" i="3"/>
  <c r="G25" i="3"/>
  <c r="H25" i="3"/>
  <c r="I25" i="3"/>
  <c r="J25" i="3"/>
  <c r="K25" i="3"/>
  <c r="L25" i="3"/>
  <c r="M25" i="3"/>
  <c r="N25" i="3"/>
  <c r="C25" i="3"/>
  <c r="E24" i="3"/>
  <c r="F24" i="3"/>
  <c r="G24" i="3"/>
  <c r="H24" i="3"/>
  <c r="I24" i="3"/>
  <c r="J24" i="3"/>
  <c r="K24" i="3"/>
  <c r="L24" i="3"/>
  <c r="M24" i="3"/>
  <c r="N24" i="3"/>
  <c r="D24" i="3"/>
  <c r="D23" i="3"/>
  <c r="E23" i="3"/>
  <c r="F23" i="3"/>
  <c r="G23" i="3"/>
  <c r="H23" i="3"/>
  <c r="I23" i="3"/>
  <c r="J23" i="3"/>
  <c r="K23" i="3"/>
  <c r="L23" i="3"/>
  <c r="M23" i="3"/>
  <c r="N23" i="3"/>
  <c r="E22" i="3"/>
  <c r="D21" i="3"/>
  <c r="E21" i="3"/>
  <c r="G21" i="3"/>
  <c r="H21" i="3"/>
  <c r="I21" i="3"/>
  <c r="J21" i="3"/>
  <c r="K21" i="3"/>
  <c r="L21" i="3"/>
  <c r="M21" i="3"/>
  <c r="C23" i="3"/>
  <c r="D26" i="2"/>
  <c r="D25" i="2"/>
  <c r="E25" i="2"/>
  <c r="F25" i="2"/>
  <c r="G25" i="2"/>
  <c r="H25" i="2"/>
  <c r="I25" i="2"/>
  <c r="J25" i="2"/>
  <c r="K25" i="2"/>
  <c r="L25" i="2"/>
  <c r="M25" i="2"/>
  <c r="N25" i="2"/>
  <c r="D23" i="2"/>
  <c r="E23" i="2"/>
  <c r="F23" i="2"/>
  <c r="G23" i="2"/>
  <c r="H23" i="2"/>
  <c r="I23" i="2"/>
  <c r="J23" i="2"/>
  <c r="K23" i="2"/>
  <c r="L23" i="2"/>
  <c r="M23" i="2"/>
  <c r="N23" i="2"/>
  <c r="C25" i="2"/>
  <c r="D24" i="2"/>
  <c r="C23" i="2"/>
  <c r="D22" i="3"/>
  <c r="C21" i="3"/>
  <c r="O10" i="3"/>
  <c r="Q10" i="3" s="1"/>
  <c r="O9" i="3"/>
  <c r="Q9" i="3" s="1"/>
  <c r="O8" i="3"/>
  <c r="Q8" i="3" s="1"/>
  <c r="N22" i="2"/>
  <c r="M22" i="2"/>
  <c r="L22" i="2"/>
  <c r="K22" i="2"/>
  <c r="J22" i="2"/>
  <c r="I22" i="2"/>
  <c r="H22" i="2"/>
  <c r="G22" i="2"/>
  <c r="F22" i="2"/>
  <c r="E22" i="2"/>
  <c r="D22" i="2"/>
  <c r="N21" i="2"/>
  <c r="M21" i="2"/>
  <c r="L21" i="2"/>
  <c r="K21" i="2"/>
  <c r="J21" i="2"/>
  <c r="I21" i="2"/>
  <c r="H21" i="2"/>
  <c r="G21" i="2"/>
  <c r="F21" i="2"/>
  <c r="E21" i="2"/>
  <c r="D21" i="2"/>
  <c r="C21" i="2"/>
  <c r="O11" i="2"/>
  <c r="Q11" i="2" s="1"/>
  <c r="O10" i="2"/>
  <c r="Q10" i="2" s="1"/>
  <c r="O9" i="2"/>
  <c r="Q9" i="2" s="1"/>
  <c r="O8" i="2"/>
  <c r="Q8" i="2" s="1"/>
  <c r="O14" i="1"/>
  <c r="T6" i="1" s="1"/>
  <c r="C7" i="1"/>
  <c r="Q7" i="1" s="1"/>
  <c r="T14" i="1" l="1"/>
  <c r="T13" i="2"/>
  <c r="J15" i="3"/>
  <c r="F15" i="3"/>
  <c r="I18" i="3"/>
  <c r="K18" i="3"/>
  <c r="H22" i="3"/>
  <c r="G19" i="3"/>
  <c r="I22" i="3"/>
  <c r="E16" i="3"/>
  <c r="I17" i="3"/>
  <c r="D15" i="3"/>
  <c r="H15" i="3"/>
  <c r="E18" i="3"/>
  <c r="K15" i="3"/>
  <c r="C17" i="3"/>
  <c r="F17" i="3"/>
  <c r="I16" i="3"/>
  <c r="J17" i="3"/>
  <c r="L16" i="3"/>
  <c r="G18" i="3"/>
  <c r="E15" i="3"/>
  <c r="D18" i="3"/>
  <c r="H18" i="3"/>
  <c r="K17" i="3"/>
  <c r="G17" i="3"/>
  <c r="N16" i="3"/>
  <c r="H16" i="3"/>
  <c r="O11" i="3"/>
  <c r="Q11" i="3" s="1"/>
  <c r="G22" i="3"/>
  <c r="N22" i="3"/>
  <c r="J22" i="3"/>
  <c r="F22" i="3"/>
  <c r="K16" i="3"/>
  <c r="F16" i="3"/>
  <c r="M16" i="3"/>
  <c r="K22" i="3"/>
  <c r="F21" i="3"/>
  <c r="M22" i="3"/>
  <c r="D16" i="3"/>
  <c r="J18" i="3"/>
  <c r="F18" i="3"/>
  <c r="J16" i="3"/>
  <c r="C15" i="3"/>
  <c r="G16" i="3"/>
  <c r="M15" i="3"/>
  <c r="L15" i="3"/>
  <c r="N18" i="3"/>
  <c r="M18" i="3"/>
  <c r="N17" i="3"/>
  <c r="N15" i="3"/>
  <c r="L18" i="3"/>
  <c r="T13" i="1"/>
  <c r="M17" i="3"/>
  <c r="L17" i="3"/>
  <c r="G15" i="3"/>
  <c r="S13" i="3"/>
  <c r="O13" i="3"/>
  <c r="Q13" i="3" s="1"/>
  <c r="Q14" i="1"/>
  <c r="S9" i="3"/>
  <c r="T9" i="3" s="1"/>
  <c r="H20" i="3"/>
  <c r="L19" i="3"/>
  <c r="S12" i="3"/>
  <c r="T12" i="1"/>
  <c r="L20" i="3"/>
  <c r="K19" i="3"/>
  <c r="K20" i="3"/>
  <c r="G20" i="3"/>
  <c r="N19" i="3"/>
  <c r="F19" i="3"/>
  <c r="N20" i="3"/>
  <c r="J20" i="3"/>
  <c r="F20" i="3"/>
  <c r="M20" i="3"/>
  <c r="G20" i="2"/>
  <c r="T12" i="2"/>
  <c r="O12" i="3"/>
  <c r="Q12" i="3" s="1"/>
  <c r="S11" i="3"/>
  <c r="S10" i="3"/>
  <c r="T10" i="3" s="1"/>
  <c r="T10" i="2"/>
  <c r="S7" i="2"/>
  <c r="T7" i="2"/>
  <c r="S14" i="3"/>
  <c r="S8" i="3"/>
  <c r="T8" i="3" s="1"/>
  <c r="S6" i="1"/>
  <c r="T9" i="2"/>
  <c r="T11" i="2"/>
  <c r="F24" i="2" s="1"/>
  <c r="T14" i="2"/>
  <c r="T8" i="2"/>
  <c r="E24" i="2"/>
  <c r="S7" i="1"/>
  <c r="T7" i="1" s="1"/>
  <c r="O11" i="1"/>
  <c r="Q11" i="1" s="1"/>
  <c r="T13" i="3" l="1"/>
  <c r="T7" i="3"/>
  <c r="Q14" i="3"/>
  <c r="T14" i="3"/>
  <c r="G26" i="2"/>
  <c r="M20" i="2"/>
  <c r="G24" i="2"/>
  <c r="S7" i="3"/>
  <c r="T12" i="3"/>
  <c r="T11" i="3"/>
  <c r="E26" i="2"/>
  <c r="J20" i="2"/>
  <c r="H20" i="2"/>
  <c r="K20" i="2"/>
  <c r="L20" i="2"/>
  <c r="I20" i="2"/>
  <c r="N20" i="2"/>
  <c r="H24" i="2"/>
  <c r="I24" i="2"/>
  <c r="M24" i="2"/>
  <c r="N24" i="2"/>
  <c r="J24" i="2"/>
  <c r="L24" i="2"/>
  <c r="K24" i="2"/>
  <c r="F26" i="2" l="1"/>
  <c r="H26" i="3"/>
  <c r="F26" i="3"/>
  <c r="G26" i="3"/>
  <c r="E26" i="3"/>
  <c r="I26" i="2"/>
  <c r="J26" i="2"/>
  <c r="M26" i="2"/>
  <c r="N26" i="2"/>
  <c r="L26" i="2"/>
  <c r="K26" i="2"/>
  <c r="H26" i="2"/>
  <c r="T11" i="1"/>
  <c r="K26" i="3" l="1"/>
  <c r="M26" i="3"/>
  <c r="I26" i="3"/>
  <c r="N26" i="3"/>
  <c r="J26" i="3"/>
  <c r="L26" i="3"/>
  <c r="O9" i="1" l="1"/>
  <c r="Q9" i="1" s="1"/>
  <c r="O10" i="1"/>
  <c r="Q10" i="1" s="1"/>
  <c r="O8" i="1"/>
  <c r="Q8" i="1" s="1"/>
  <c r="T10" i="1" l="1"/>
  <c r="T9" i="1"/>
  <c r="T8" i="1"/>
</calcChain>
</file>

<file path=xl/sharedStrings.xml><?xml version="1.0" encoding="utf-8"?>
<sst xmlns="http://schemas.openxmlformats.org/spreadsheetml/2006/main" count="103" uniqueCount="36">
  <si>
    <t>przeciętna miesięczna</t>
  </si>
  <si>
    <t>r/r 19/18</t>
  </si>
  <si>
    <t>r/r 20/19</t>
  </si>
  <si>
    <t>`</t>
  </si>
  <si>
    <t>źródło: PZPM/GUS</t>
  </si>
  <si>
    <t>r/r 21/20</t>
  </si>
  <si>
    <t>*/ O zapłonie iskrowym i samoczynnym (Diesla), z wyłączeniem silników do motocykli i pojazdów szynowych.</t>
  </si>
  <si>
    <t>*/With spark-ignition and compression-ignition, excluding engines for motorcycles and rail vehicles.</t>
  </si>
  <si>
    <t>r/r 22/21</t>
  </si>
  <si>
    <t>YTD</t>
  </si>
  <si>
    <t>Produkcja/Production</t>
  </si>
  <si>
    <t>Zmiana/Change</t>
  </si>
  <si>
    <t>Total</t>
  </si>
  <si>
    <t>w tys szt./thous units</t>
  </si>
  <si>
    <t>Produkcja silników do pojazdów mechanicznych (benzynowe) (GUS)*</t>
  </si>
  <si>
    <t>Combustion engines for vehicles (petrol) (CSO)**</t>
  </si>
  <si>
    <t>Produkcja silników do pojazdów mechanicznych o zapłonie samoczynnym (diesla) *GUS)*</t>
  </si>
  <si>
    <t xml:space="preserve"> (Combustion engines for vehicles) with compresion-ignition (CSO)**</t>
  </si>
  <si>
    <t>Produkcja silników do pojazdów mechanicznych (GUS)*</t>
  </si>
  <si>
    <t>(Combustion engines for vehicles) (CSO)**</t>
  </si>
  <si>
    <t>*/Główny Urząd Statystyczny  **/Central Statistical Office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</si>
  <si>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</si>
  <si>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</si>
  <si>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</si>
  <si>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</si>
  <si>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</si>
  <si>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</si>
  <si>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</si>
  <si>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</si>
  <si>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</si>
  <si>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</si>
  <si>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</si>
  <si>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</si>
  <si>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r/r 23/22</t>
  </si>
  <si>
    <t>ep</t>
  </si>
  <si>
    <t>r/r 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</si>
</sst>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"/>
    <numFmt numFmtId="166" formatCode="0.0%"/>
    <numFmt numFmtId="167" formatCode="0.0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sz val="10"/>
      <color rgb="FFFF0000"/>
      <name val="Arial CE"/>
      <charset val="238"/>
    </font>
    <font>
      <sz val="12"/>
      <name val="Arial CE"/>
    </font>
    <font>
      <sz val="10"/>
      <color theme="0"/>
      <name val="Arial CE"/>
    </font>
    <font>
      <sz val="10"/>
      <color theme="1"/>
      <name val="Arial CE"/>
      <charset val="238"/>
    </font>
    <font>
      <sz val="8"/>
      <color theme="1"/>
      <name val="Arial CE"/>
      <charset val="238"/>
    </font>
    <font>
      <b/>
      <sz val="10"/>
      <color theme="0"/>
      <name val="Arial CE"/>
    </font>
    <font>
      <sz val="10"/>
      <color rgb="FFFF0000"/>
      <name val="Arial CE"/>
    </font>
    <font>
      <sz val="10"/>
      <name val="Arial CE"/>
    </font>
    <font>
      <sz val="8"/>
      <color theme="0"/>
      <name val="Arial CE"/>
    </font>
    <font>
      <i/>
      <sz val="10"/>
      <name val="Arial CE"/>
      <family val="2"/>
      <charset val="238"/>
    </font>
    <font>
      <b/>
      <i/>
      <sz val="11"/>
      <color theme="0" tint="-0.499984740745262"/>
      <name val="Arial CE"/>
      <charset val="238"/>
    </font>
    <font>
      <b/>
      <sz val="10"/>
      <color theme="0" tint="-0.499984740745262"/>
      <name val="Arial CE"/>
      <charset val="238"/>
    </font>
    <font>
      <sz val="10"/>
      <color rgb="FFC00000"/>
      <name val="Arial CE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93">
    <xf numFmtId="0" fontId="0" fillId="0" borderId="0" xfId="0"/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4" xfId="0" applyFont="1" applyBorder="1" applyAlignment="1">
      <alignment vertical="center"/>
    </xf>
    <xf numFmtId="1" fontId="0" fillId="0" borderId="2" xfId="0" applyNumberForma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3" fontId="0" fillId="0" borderId="6" xfId="0" applyNumberFormat="1" applyBorder="1" applyAlignment="1">
      <alignment vertical="center"/>
    </xf>
    <xf numFmtId="0" fontId="8" fillId="0" borderId="0" xfId="0" applyFont="1"/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1" fontId="8" fillId="0" borderId="2" xfId="0" applyNumberFormat="1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horizontal="right"/>
    </xf>
    <xf numFmtId="0" fontId="9" fillId="0" borderId="0" xfId="0" applyFont="1"/>
    <xf numFmtId="3" fontId="7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1" fontId="7" fillId="0" borderId="0" xfId="0" applyNumberFormat="1" applyFont="1"/>
    <xf numFmtId="1" fontId="7" fillId="0" borderId="0" xfId="1" applyNumberFormat="1" applyFont="1" applyBorder="1"/>
    <xf numFmtId="9" fontId="7" fillId="0" borderId="0" xfId="2" applyFont="1"/>
    <xf numFmtId="0" fontId="11" fillId="0" borderId="0" xfId="0" applyFont="1"/>
    <xf numFmtId="3" fontId="5" fillId="0" borderId="0" xfId="0" applyNumberFormat="1" applyFont="1"/>
    <xf numFmtId="0" fontId="7" fillId="0" borderId="0" xfId="0" applyFont="1" applyAlignment="1">
      <alignment horizontal="left"/>
    </xf>
    <xf numFmtId="0" fontId="12" fillId="2" borderId="0" xfId="0" applyFont="1" applyFill="1"/>
    <xf numFmtId="3" fontId="12" fillId="2" borderId="0" xfId="0" applyNumberFormat="1" applyFont="1" applyFill="1" applyAlignment="1">
      <alignment horizontal="right"/>
    </xf>
    <xf numFmtId="167" fontId="12" fillId="2" borderId="0" xfId="0" applyNumberFormat="1" applyFont="1" applyFill="1" applyAlignment="1">
      <alignment horizontal="right"/>
    </xf>
    <xf numFmtId="0" fontId="7" fillId="0" borderId="8" xfId="0" applyFont="1" applyBorder="1" applyAlignment="1">
      <alignment vertical="center"/>
    </xf>
    <xf numFmtId="0" fontId="11" fillId="2" borderId="0" xfId="0" applyFont="1" applyFill="1"/>
    <xf numFmtId="0" fontId="5" fillId="2" borderId="0" xfId="0" applyFont="1" applyFill="1"/>
    <xf numFmtId="0" fontId="0" fillId="2" borderId="0" xfId="0" applyFill="1"/>
    <xf numFmtId="1" fontId="0" fillId="2" borderId="0" xfId="0" applyNumberFormat="1" applyFill="1"/>
    <xf numFmtId="165" fontId="12" fillId="2" borderId="0" xfId="0" applyNumberFormat="1" applyFont="1" applyFill="1" applyAlignment="1">
      <alignment horizontal="right"/>
    </xf>
    <xf numFmtId="165" fontId="11" fillId="0" borderId="0" xfId="0" applyNumberFormat="1" applyFont="1"/>
    <xf numFmtId="3" fontId="12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right"/>
    </xf>
    <xf numFmtId="1" fontId="12" fillId="2" borderId="0" xfId="0" applyNumberFormat="1" applyFont="1" applyFill="1" applyAlignment="1">
      <alignment horizontal="right"/>
    </xf>
    <xf numFmtId="0" fontId="1" fillId="0" borderId="0" xfId="0" applyFont="1"/>
    <xf numFmtId="165" fontId="0" fillId="0" borderId="0" xfId="0" applyNumberFormat="1"/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7" fillId="2" borderId="8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65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165" fontId="7" fillId="2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right"/>
    </xf>
    <xf numFmtId="0" fontId="13" fillId="0" borderId="0" xfId="0" applyFont="1" applyAlignment="1">
      <alignment horizontal="left"/>
    </xf>
    <xf numFmtId="1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1" fontId="7" fillId="2" borderId="0" xfId="0" applyNumberFormat="1" applyFont="1" applyFill="1" applyAlignment="1">
      <alignment horizontal="right"/>
    </xf>
    <xf numFmtId="167" fontId="7" fillId="2" borderId="0" xfId="0" applyNumberFormat="1" applyFont="1" applyFill="1" applyAlignment="1">
      <alignment horizontal="right"/>
    </xf>
    <xf numFmtId="1" fontId="7" fillId="2" borderId="0" xfId="0" applyNumberFormat="1" applyFont="1" applyFill="1"/>
    <xf numFmtId="165" fontId="7" fillId="0" borderId="0" xfId="0" applyNumberFormat="1" applyFont="1" applyAlignment="1">
      <alignment horizontal="right"/>
    </xf>
    <xf numFmtId="0" fontId="12" fillId="0" borderId="0" xfId="0" applyFont="1"/>
    <xf numFmtId="0" fontId="14" fillId="0" borderId="0" xfId="0" applyFont="1"/>
    <xf numFmtId="1" fontId="7" fillId="2" borderId="0" xfId="1" applyNumberFormat="1" applyFont="1" applyFill="1" applyBorder="1"/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3" fillId="0" borderId="0" xfId="0" applyFont="1" applyAlignment="1">
      <alignment horizontal="right" vertical="top" wrapText="1"/>
    </xf>
    <xf numFmtId="166" fontId="3" fillId="0" borderId="0" xfId="2" applyNumberFormat="1" applyFont="1" applyBorder="1" applyAlignment="1">
      <alignment horizontal="right" vertical="top" wrapText="1"/>
    </xf>
    <xf numFmtId="0" fontId="16" fillId="0" borderId="4" xfId="0" applyFont="1" applyBorder="1" applyAlignment="1">
      <alignment horizontal="center" vertical="center" textRotation="90"/>
    </xf>
    <xf numFmtId="166" fontId="3" fillId="0" borderId="2" xfId="2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7" fillId="2" borderId="0" xfId="0" applyFont="1" applyFill="1" applyAlignment="1">
      <alignment horizontal="left"/>
    </xf>
    <xf numFmtId="165" fontId="7" fillId="2" borderId="0" xfId="0" applyNumberFormat="1" applyFont="1" applyFill="1" applyAlignment="1">
      <alignment horizontal="left"/>
    </xf>
    <xf numFmtId="1" fontId="7" fillId="2" borderId="0" xfId="0" applyNumberFormat="1" applyFont="1" applyFill="1" applyAlignment="1">
      <alignment horizontal="left"/>
    </xf>
    <xf numFmtId="0" fontId="13" fillId="2" borderId="0" xfId="0" applyFont="1" applyFill="1" applyAlignment="1">
      <alignment horizontal="left"/>
    </xf>
    <xf numFmtId="166" fontId="8" fillId="0" borderId="0" xfId="2" applyNumberFormat="1" applyFont="1" applyAlignment="1">
      <alignment vertical="center"/>
    </xf>
    <xf numFmtId="0" fontId="17" fillId="0" borderId="0" xfId="0" applyFont="1"/>
    <xf numFmtId="1" fontId="17" fillId="0" borderId="0" xfId="0" applyNumberFormat="1" applyFont="1"/>
    <xf numFmtId="10" fontId="17" fillId="0" borderId="0" xfId="2" applyNumberFormat="1" applyFont="1"/>
    <xf numFmtId="167" fontId="1" fillId="2" borderId="0" xfId="0" applyNumberFormat="1" applyFont="1" applyFill="1"/>
    <xf numFmtId="0" fontId="1" fillId="2" borderId="0" xfId="0" applyFont="1" applyFill="1"/>
    <xf numFmtId="3" fontId="1" fillId="2" borderId="0" xfId="0" applyNumberFormat="1" applyFont="1" applyFill="1"/>
    <xf numFmtId="0" fontId="0" fillId="0" borderId="4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vertical="center" textRotation="90"/>
    </xf>
    <xf numFmtId="0" fontId="16" fillId="0" borderId="3" xfId="0" applyFont="1" applyBorder="1" applyAlignment="1">
      <alignment horizontal="center" vertical="center" textRotation="90"/>
    </xf>
    <xf numFmtId="0" fontId="16" fillId="0" borderId="5" xfId="0" applyFont="1" applyBorder="1" applyAlignment="1">
      <alignment horizontal="center" vertical="center" textRotation="90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6" fillId="0" borderId="2" xfId="0" applyFont="1" applyBorder="1" applyAlignment="1">
      <alignment horizontal="center" vertical="center" textRotation="90"/>
    </xf>
  </cellXfs>
  <cellStyles count="9">
    <cellStyle name="Dziesiętny" xfId="1" builtinId="3"/>
    <cellStyle name="Dziesiętny 2" xfId="5" xr:uid="{00000000-0005-0000-0000-000001000000}"/>
    <cellStyle name="Normalny" xfId="0" builtinId="0"/>
    <cellStyle name="Normalny 2" xfId="6" xr:uid="{00000000-0005-0000-0000-000003000000}"/>
    <cellStyle name="Normalny 2 2" xfId="3" xr:uid="{00000000-0005-0000-0000-000004000000}"/>
    <cellStyle name="Normalny 3" xfId="4" xr:uid="{00000000-0005-0000-0000-000005000000}"/>
    <cellStyle name="Procentowy" xfId="2" builtinId="5"/>
    <cellStyle name="Walutowy 2" xfId="7" xr:uid="{00000000-0005-0000-0000-000008000000}"/>
    <cellStyle name="Walutowy 3" xfId="8" xr:uid="{00000000-0005-0000-0000-000009000000}"/>
  </cellStyles>
  <dxfs count="0"/>
  <tableStyles count="0" defaultTableStyle="TableStyleMedium2" defaultPivotStyle="PivotStyleLight16"/>
  <colors>
    <mruColors>
      <color rgb="FF4E96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 b="1" i="0" u="none" strike="noStrike" baseline="0">
                <a:effectLst/>
              </a:rPr>
              <a:t>Produkcja silników do pojazdów mechanicznych</a:t>
            </a:r>
            <a:endParaRPr lang="pl-PL" sz="1200" b="1" i="0" u="none" strike="noStrike" baseline="0">
              <a:effectLst/>
            </a:endParaRPr>
          </a:p>
          <a:p>
            <a:pPr>
              <a:defRPr sz="1200"/>
            </a:pPr>
            <a:r>
              <a:rPr lang="en-GB" sz="1200" b="1" i="1" u="none" strike="noStrike" baseline="0">
                <a:solidFill>
                  <a:schemeClr val="bg1">
                    <a:lumMod val="50000"/>
                  </a:schemeClr>
                </a:solidFill>
                <a:effectLst/>
              </a:rPr>
              <a:t> (Combustion engines for vehicles</a:t>
            </a:r>
            <a:r>
              <a:rPr lang="pl-PL" sz="1200" b="1" i="1" u="none" strike="noStrike" baseline="0">
                <a:solidFill>
                  <a:schemeClr val="bg1">
                    <a:lumMod val="50000"/>
                  </a:schemeClr>
                </a:solidFill>
              </a:rPr>
              <a:t>) </a:t>
            </a:r>
            <a:endParaRPr lang="pl-PL" sz="1200" i="1">
              <a:solidFill>
                <a:schemeClr val="bg1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11386065924916458"/>
          <c:y val="3.562204724409447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761398228413725"/>
          <c:y val="0.24047794216667304"/>
          <c:w val="0.76019150896948728"/>
          <c:h val="0.6172706189475251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ProdEngines!$S$6</c:f>
              <c:strCache>
                <c:ptCount val="1"/>
                <c:pt idx="0">
                  <c:v>Jan - Feb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ProdEngines!$B$8:$B$14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ProdEngines!$S$8:$S$14</c:f>
              <c:numCache>
                <c:formatCode>General</c:formatCode>
                <c:ptCount val="7"/>
                <c:pt idx="0">
                  <c:v>224</c:v>
                </c:pt>
                <c:pt idx="1">
                  <c:v>225</c:v>
                </c:pt>
                <c:pt idx="2">
                  <c:v>335</c:v>
                </c:pt>
                <c:pt idx="3">
                  <c:v>315</c:v>
                </c:pt>
                <c:pt idx="4">
                  <c:v>319</c:v>
                </c:pt>
                <c:pt idx="5">
                  <c:v>388</c:v>
                </c:pt>
                <c:pt idx="6">
                  <c:v>442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0C00-4383-89B3-3BE06848A5DE}"/>
            </c:ext>
          </c:extLst>
        </c:ser>
        <c:ser>
          <c:idx val="0"/>
          <c:order val="1"/>
          <c:tx>
            <c:strRef>
              <c:f>ProdEngines!$T$6</c:f>
              <c:strCache>
                <c:ptCount val="1"/>
                <c:pt idx="0">
                  <c:v>Mar - Dec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ProdEngines!$B$8:$B$14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ProdEngines!$T$8:$T$14</c:f>
              <c:numCache>
                <c:formatCode>0</c:formatCode>
                <c:ptCount val="7"/>
                <c:pt idx="0">
                  <c:v>1114.4000000000001</c:v>
                </c:pt>
                <c:pt idx="1">
                  <c:v>1297.5999999999999</c:v>
                </c:pt>
                <c:pt idx="2">
                  <c:v>1248.7</c:v>
                </c:pt>
                <c:pt idx="3">
                  <c:v>1279.7</c:v>
                </c:pt>
                <c:pt idx="4">
                  <c:v>1642</c:v>
                </c:pt>
                <c:pt idx="5">
                  <c:v>1983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CF-478A-9748-8A343ABC1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35499776"/>
        <c:axId val="138000576"/>
        <c:extLst/>
      </c:barChart>
      <c:catAx>
        <c:axId val="13549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38000576"/>
        <c:crosses val="autoZero"/>
        <c:auto val="1"/>
        <c:lblAlgn val="ctr"/>
        <c:lblOffset val="100"/>
        <c:noMultiLvlLbl val="0"/>
      </c:catAx>
      <c:valAx>
        <c:axId val="138000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w tys. szt./in thousand units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8634899301423306E-2"/>
              <c:y val="0.32198236220472437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35499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954031766968766"/>
          <c:y val="0.93618643659415324"/>
          <c:w val="0.45863114909542491"/>
          <c:h val="6.0331672545408672E-2"/>
        </c:manualLayout>
      </c:layout>
      <c:overlay val="0"/>
      <c:spPr>
        <a:ln>
          <a:solidFill>
            <a:schemeClr val="accent3"/>
          </a:solidFill>
        </a:ln>
      </c:sp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 b="1" i="0" baseline="0">
                <a:effectLst/>
              </a:rPr>
              <a:t>Produkcja silników do pojazdów mechanicznych</a:t>
            </a:r>
            <a:endParaRPr lang="pl-PL" sz="1200" b="1" i="0" baseline="0">
              <a:effectLst/>
            </a:endParaRPr>
          </a:p>
          <a:p>
            <a:pPr>
              <a:defRPr/>
            </a:pPr>
            <a:r>
              <a:rPr lang="en-GB" sz="1200" b="1" i="1" baseline="0">
                <a:solidFill>
                  <a:schemeClr val="bg1">
                    <a:lumMod val="50000"/>
                  </a:schemeClr>
                </a:solidFill>
                <a:effectLst/>
              </a:rPr>
              <a:t> (Combustion engines for vehicles</a:t>
            </a:r>
            <a:r>
              <a:rPr lang="pl-PL" sz="1200" b="1" i="1" baseline="0">
                <a:solidFill>
                  <a:schemeClr val="bg1">
                    <a:lumMod val="50000"/>
                  </a:schemeClr>
                </a:solidFill>
                <a:effectLst/>
              </a:rPr>
              <a:t>)</a:t>
            </a:r>
            <a:endParaRPr lang="en-GB" sz="1200" i="1" baseline="0">
              <a:solidFill>
                <a:schemeClr val="bg1">
                  <a:lumMod val="5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1732933659269910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2440929417939"/>
          <c:y val="0.18770832235065427"/>
          <c:w val="0.80459415631509579"/>
          <c:h val="0.64916333492599687"/>
        </c:manualLayout>
      </c:layout>
      <c:lineChart>
        <c:grouping val="standard"/>
        <c:varyColors val="0"/>
        <c:ser>
          <c:idx val="15"/>
          <c:order val="0"/>
          <c:tx>
            <c:strRef>
              <c:f>ProdEngines!$B$10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cat>
            <c:strRef>
              <c:f>ProdEngines!$C$6:$N$6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ProdEngines!$C$10:$N$10</c:f>
              <c:numCache>
                <c:formatCode>General</c:formatCode>
                <c:ptCount val="12"/>
                <c:pt idx="0">
                  <c:v>161</c:v>
                </c:pt>
                <c:pt idx="1">
                  <c:v>174</c:v>
                </c:pt>
                <c:pt idx="2">
                  <c:v>111</c:v>
                </c:pt>
                <c:pt idx="3">
                  <c:v>3.5</c:v>
                </c:pt>
                <c:pt idx="4">
                  <c:v>73.2</c:v>
                </c:pt>
                <c:pt idx="5">
                  <c:v>131</c:v>
                </c:pt>
                <c:pt idx="6">
                  <c:v>141</c:v>
                </c:pt>
                <c:pt idx="7">
                  <c:v>101</c:v>
                </c:pt>
                <c:pt idx="8">
                  <c:v>179</c:v>
                </c:pt>
                <c:pt idx="9">
                  <c:v>186</c:v>
                </c:pt>
                <c:pt idx="10">
                  <c:v>186</c:v>
                </c:pt>
                <c:pt idx="11">
                  <c:v>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E82-437D-A78D-526B17AB156A}"/>
            </c:ext>
          </c:extLst>
        </c:ser>
        <c:ser>
          <c:idx val="16"/>
          <c:order val="1"/>
          <c:tx>
            <c:strRef>
              <c:f>ProdEngines!$B$11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7"/>
          </c:marker>
          <c:cat>
            <c:strRef>
              <c:f>ProdEngines!$C$6:$N$6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ProdEngines!$C$11:$N$11</c:f>
              <c:numCache>
                <c:formatCode>General</c:formatCode>
                <c:ptCount val="12"/>
                <c:pt idx="0">
                  <c:v>158</c:v>
                </c:pt>
                <c:pt idx="1">
                  <c:v>157</c:v>
                </c:pt>
                <c:pt idx="2">
                  <c:v>183</c:v>
                </c:pt>
                <c:pt idx="3">
                  <c:v>156</c:v>
                </c:pt>
                <c:pt idx="4">
                  <c:v>152</c:v>
                </c:pt>
                <c:pt idx="5">
                  <c:v>121</c:v>
                </c:pt>
                <c:pt idx="6">
                  <c:v>151</c:v>
                </c:pt>
                <c:pt idx="7">
                  <c:v>74.2</c:v>
                </c:pt>
                <c:pt idx="8">
                  <c:v>95.5</c:v>
                </c:pt>
                <c:pt idx="9">
                  <c:v>109</c:v>
                </c:pt>
                <c:pt idx="10">
                  <c:v>131</c:v>
                </c:pt>
                <c:pt idx="11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81-4E46-A155-3983C7DA941E}"/>
            </c:ext>
          </c:extLst>
        </c:ser>
        <c:ser>
          <c:idx val="18"/>
          <c:order val="3"/>
          <c:tx>
            <c:strRef>
              <c:f>ProdEngines!$B$12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ProdEngines!$C$6:$N$6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ProdEngines!$C$12:$N$12</c:f>
              <c:numCache>
                <c:formatCode>General</c:formatCode>
                <c:ptCount val="12"/>
                <c:pt idx="0">
                  <c:v>155</c:v>
                </c:pt>
                <c:pt idx="1">
                  <c:v>164</c:v>
                </c:pt>
                <c:pt idx="2">
                  <c:v>151</c:v>
                </c:pt>
                <c:pt idx="3">
                  <c:v>154</c:v>
                </c:pt>
                <c:pt idx="4">
                  <c:v>181</c:v>
                </c:pt>
                <c:pt idx="5">
                  <c:v>174</c:v>
                </c:pt>
                <c:pt idx="6">
                  <c:v>173</c:v>
                </c:pt>
                <c:pt idx="7">
                  <c:v>123</c:v>
                </c:pt>
                <c:pt idx="8">
                  <c:v>202</c:v>
                </c:pt>
                <c:pt idx="9">
                  <c:v>184</c:v>
                </c:pt>
                <c:pt idx="10">
                  <c:v>186</c:v>
                </c:pt>
                <c:pt idx="11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96-490C-AE0D-179A19DFCF09}"/>
            </c:ext>
          </c:extLst>
        </c:ser>
        <c:ser>
          <c:idx val="19"/>
          <c:order val="4"/>
          <c:tx>
            <c:strRef>
              <c:f>ProdEngines!$B$13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ProdEngines!$C$6:$N$6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ProdEngines!$C$13:$N$13</c:f>
              <c:numCache>
                <c:formatCode>General</c:formatCode>
                <c:ptCount val="12"/>
                <c:pt idx="0">
                  <c:v>202</c:v>
                </c:pt>
                <c:pt idx="1">
                  <c:v>186</c:v>
                </c:pt>
                <c:pt idx="2">
                  <c:v>237</c:v>
                </c:pt>
                <c:pt idx="3">
                  <c:v>210</c:v>
                </c:pt>
                <c:pt idx="4">
                  <c:v>222</c:v>
                </c:pt>
                <c:pt idx="5">
                  <c:v>230</c:v>
                </c:pt>
                <c:pt idx="6">
                  <c:v>194</c:v>
                </c:pt>
                <c:pt idx="7">
                  <c:v>135</c:v>
                </c:pt>
                <c:pt idx="8">
                  <c:v>160</c:v>
                </c:pt>
                <c:pt idx="9">
                  <c:v>215</c:v>
                </c:pt>
                <c:pt idx="10">
                  <c:v>226</c:v>
                </c:pt>
                <c:pt idx="11">
                  <c:v>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0-4DE8-A3A5-52C1F45CEC5E}"/>
            </c:ext>
          </c:extLst>
        </c:ser>
        <c:ser>
          <c:idx val="17"/>
          <c:order val="5"/>
          <c:tx>
            <c:strRef>
              <c:f>ProdEngines!$B$14</c:f>
              <c:strCache>
                <c:ptCount val="1"/>
                <c:pt idx="0">
                  <c:v>2024</c:v>
                </c:pt>
              </c:strCache>
            </c:strRef>
          </c:tx>
          <c:marker>
            <c:symbol val="square"/>
            <c:size val="5"/>
          </c:marker>
          <c:cat>
            <c:strRef>
              <c:f>ProdEngines!$C$6:$N$6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ProdEngines!$C$14:$N$14</c:f>
              <c:numCache>
                <c:formatCode>General</c:formatCode>
                <c:ptCount val="12"/>
                <c:pt idx="0">
                  <c:v>224</c:v>
                </c:pt>
                <c:pt idx="1">
                  <c:v>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2E-4EF5-B70D-0242CD418532}"/>
            </c:ext>
          </c:extLst>
        </c:ser>
        <c:ser>
          <c:idx val="12"/>
          <c:order val="18"/>
          <c:tx>
            <c:strRef>
              <c:f>ProdEngines!$B$7</c:f>
              <c:strCache>
                <c:ptCount val="1"/>
                <c:pt idx="0">
                  <c:v>2016</c:v>
                </c:pt>
              </c:strCache>
              <c:extLst xmlns:c15="http://schemas.microsoft.com/office/drawing/2012/chart"/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cat>
            <c:strRef>
              <c:f>ProdEngines!$C$6:$N$6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ProdEngines!$C$7:$N$7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5E82-437D-A78D-526B17AB1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00800"/>
        <c:axId val="322633728"/>
        <c:extLst>
          <c:ext xmlns:c15="http://schemas.microsoft.com/office/drawing/2012/chart" uri="{02D57815-91ED-43cb-92C2-25804820EDAC}">
            <c15:filteredLineSeries>
              <c15:ser>
                <c:idx val="13"/>
                <c:order val="2"/>
                <c:tx>
                  <c:strRef>
                    <c:extLst>
                      <c:ext uri="{02D57815-91ED-43cb-92C2-25804820EDAC}">
                        <c15:formulaRef>
                          <c15:sqref>ProdEngines!$B$8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ln>
                    <a:solidFill>
                      <a:schemeClr val="accent2">
                        <a:lumMod val="75000"/>
                      </a:schemeClr>
                    </a:solidFill>
                  </a:ln>
                </c:spPr>
                <c:cat>
                  <c:strRef>
                    <c:extLst>
                      <c:ext uri="{02D57815-91ED-43cb-92C2-25804820EDAC}">
                        <c15:formulaRef>
                          <c15:sqref>ProdEngines!$C$6:$N$6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ProdEngines!$C$8:$N$8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108</c:v>
                      </c:pt>
                      <c:pt idx="1">
                        <c:v>116</c:v>
                      </c:pt>
                      <c:pt idx="2">
                        <c:v>123</c:v>
                      </c:pt>
                      <c:pt idx="3">
                        <c:v>125</c:v>
                      </c:pt>
                      <c:pt idx="4">
                        <c:v>113</c:v>
                      </c:pt>
                      <c:pt idx="5">
                        <c:v>131</c:v>
                      </c:pt>
                      <c:pt idx="6">
                        <c:v>95.8</c:v>
                      </c:pt>
                      <c:pt idx="7">
                        <c:v>84.6</c:v>
                      </c:pt>
                      <c:pt idx="8">
                        <c:v>116</c:v>
                      </c:pt>
                      <c:pt idx="9">
                        <c:v>109</c:v>
                      </c:pt>
                      <c:pt idx="10">
                        <c:v>120</c:v>
                      </c:pt>
                      <c:pt idx="11">
                        <c:v>97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5E82-437D-A78D-526B17AB156A}"/>
                  </c:ext>
                </c:extLst>
              </c15:ser>
            </c15:filteredLineSeries>
            <c15:filteredLineSeries>
              <c15:ser>
                <c:idx val="4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marker>
                  <c:symbol val="square"/>
                  <c:size val="5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ProdEngines!$C$6:$N$6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9A27-4A4B-B7C3-004A6CF69E12}"/>
                  </c:ext>
                </c:extLst>
              </c15:ser>
            </c15:filteredLineSeries>
            <c15:filteredLineSeries>
              <c15:ser>
                <c:idx val="5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ProdEngines!$C$6:$N$6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A27-4A4B-B7C3-004A6CF69E12}"/>
                  </c:ext>
                </c:extLst>
              </c15:ser>
            </c15:filteredLineSeries>
            <c15:filteredLineSeries>
              <c15:ser>
                <c:idx val="3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ProdEngines!$C$6:$N$6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A27-4A4B-B7C3-004A6CF69E12}"/>
                  </c:ext>
                </c:extLst>
              </c15:ser>
            </c15:filteredLineSeries>
            <c15:filteredLineSeries>
              <c15:ser>
                <c:idx val="2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ProdEngines!$C$6:$N$6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A27-4A4B-B7C3-004A6CF69E12}"/>
                  </c:ext>
                </c:extLst>
              </c15:ser>
            </c15:filteredLineSeries>
            <c15:filteredLineSeries>
              <c15:ser>
                <c:idx val="1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ProdEngines!$C$6:$N$6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A27-4A4B-B7C3-004A6CF69E12}"/>
                  </c:ext>
                </c:extLst>
              </c15:ser>
            </c15:filteredLineSeries>
            <c15:filteredLineSeries>
              <c15:ser>
                <c:idx val="0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ProdEngines!$C$6:$N$6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A27-4A4B-B7C3-004A6CF69E12}"/>
                  </c:ext>
                </c:extLst>
              </c15:ser>
            </c15:filteredLineSeries>
            <c15:filteredLineSeries>
              <c15:ser>
                <c:idx val="6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ProdEngines!$C$6:$N$6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5E82-437D-A78D-526B17AB156A}"/>
                  </c:ext>
                </c:extLst>
              </c15:ser>
            </c15:filteredLineSeries>
            <c15:filteredLineSeries>
              <c15:ser>
                <c:idx val="7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ProdEngines!$C$6:$N$6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E82-437D-A78D-526B17AB156A}"/>
                  </c:ext>
                </c:extLst>
              </c15:ser>
            </c15:filteredLineSeries>
            <c15:filteredLineSeries>
              <c15:ser>
                <c:idx val="8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ProdEngines!$C$6:$N$6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E82-437D-A78D-526B17AB156A}"/>
                  </c:ext>
                </c:extLst>
              </c15:ser>
            </c15:filteredLineSeries>
            <c15:filteredLineSeries>
              <c15:ser>
                <c:idx val="9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ProdEngines!$C$6:$N$6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E82-437D-A78D-526B17AB156A}"/>
                  </c:ext>
                </c:extLst>
              </c15:ser>
            </c15:filteredLineSeries>
            <c15:filteredLineSeries>
              <c15:ser>
                <c:idx val="10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ProdEngines!$C$6:$N$6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E82-437D-A78D-526B17AB156A}"/>
                  </c:ext>
                </c:extLst>
              </c15:ser>
            </c15:filteredLineSeries>
            <c15:filteredLineSeries>
              <c15:ser>
                <c:idx val="11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ProdEngines!$C$6:$N$6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E82-437D-A78D-526B17AB156A}"/>
                  </c:ext>
                </c:extLst>
              </c15:ser>
            </c15:filteredLineSeries>
            <c15:filteredLineSeries>
              <c15:ser>
                <c:idx val="14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ProdEngines!$B$9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ln>
                    <a:solidFill>
                      <a:schemeClr val="accent3">
                        <a:lumMod val="75000"/>
                      </a:schemeClr>
                    </a:solidFill>
                  </a:ln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ProdEngines!$C$6:$N$6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ProdEngines!$C$9:$N$9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101</c:v>
                      </c:pt>
                      <c:pt idx="1">
                        <c:v>124</c:v>
                      </c:pt>
                      <c:pt idx="2">
                        <c:v>143</c:v>
                      </c:pt>
                      <c:pt idx="3">
                        <c:v>143</c:v>
                      </c:pt>
                      <c:pt idx="4">
                        <c:v>148</c:v>
                      </c:pt>
                      <c:pt idx="5">
                        <c:v>127</c:v>
                      </c:pt>
                      <c:pt idx="6">
                        <c:v>109</c:v>
                      </c:pt>
                      <c:pt idx="7">
                        <c:v>85.6</c:v>
                      </c:pt>
                      <c:pt idx="8">
                        <c:v>142</c:v>
                      </c:pt>
                      <c:pt idx="9">
                        <c:v>157</c:v>
                      </c:pt>
                      <c:pt idx="10">
                        <c:v>137</c:v>
                      </c:pt>
                      <c:pt idx="11">
                        <c:v>106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E82-437D-A78D-526B17AB156A}"/>
                  </c:ext>
                </c:extLst>
              </c15:ser>
            </c15:filteredLineSeries>
          </c:ext>
        </c:extLst>
      </c:lineChart>
      <c:catAx>
        <c:axId val="135500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2633728"/>
        <c:crossesAt val="0"/>
        <c:auto val="1"/>
        <c:lblAlgn val="ctr"/>
        <c:lblOffset val="100"/>
        <c:noMultiLvlLbl val="0"/>
      </c:catAx>
      <c:valAx>
        <c:axId val="32263372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w tys. szt./in thousand units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692964974581701E-2"/>
              <c:y val="0.3607359902622205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3550080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3.6683483417739044E-3"/>
          <c:y val="0.90651596168652282"/>
          <c:w val="0.79399447740899687"/>
          <c:h val="9.348403831347718E-2"/>
        </c:manualLayout>
      </c:layout>
      <c:overlay val="0"/>
    </c:legend>
    <c:plotVisOnly val="1"/>
    <c:dispBlanksAs val="gap"/>
    <c:showDLblsOverMax val="0"/>
  </c:chart>
  <c:spPr>
    <a:ln>
      <a:solidFill>
        <a:srgbClr val="4E963A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 b="1" i="0" u="none" strike="noStrike" baseline="0">
                <a:effectLst/>
              </a:rPr>
              <a:t>Produkcja silników do pojazdów mechanicznych</a:t>
            </a:r>
            <a:r>
              <a:rPr lang="pl-PL" sz="1200" b="1" i="0" u="none" strike="noStrike" baseline="0">
                <a:effectLst/>
              </a:rPr>
              <a:t> (diesel)</a:t>
            </a:r>
          </a:p>
          <a:p>
            <a:pPr>
              <a:defRPr sz="1200"/>
            </a:pPr>
            <a:r>
              <a:rPr lang="en-GB" sz="1200" b="1" i="1" u="none" strike="noStrike" baseline="0">
                <a:solidFill>
                  <a:schemeClr val="bg1">
                    <a:lumMod val="50000"/>
                  </a:schemeClr>
                </a:solidFill>
                <a:effectLst/>
              </a:rPr>
              <a:t> Combustion engines for vehicles</a:t>
            </a:r>
            <a:r>
              <a:rPr lang="pl-PL" sz="1200" b="1" i="1" u="none" strike="noStrike" baseline="0">
                <a:solidFill>
                  <a:schemeClr val="bg1">
                    <a:lumMod val="50000"/>
                  </a:schemeClr>
                </a:solidFill>
                <a:effectLst/>
              </a:rPr>
              <a:t> (diesel</a:t>
            </a:r>
            <a:r>
              <a:rPr lang="pl-PL" sz="1200" b="1" i="1" u="none" strike="noStrike" baseline="0">
                <a:solidFill>
                  <a:schemeClr val="bg1">
                    <a:lumMod val="50000"/>
                  </a:schemeClr>
                </a:solidFill>
              </a:rPr>
              <a:t>) </a:t>
            </a:r>
            <a:endParaRPr lang="pl-PL" sz="1200" i="1">
              <a:solidFill>
                <a:schemeClr val="bg1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14034880638279068"/>
          <c:y val="2.756230586707316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496515876382751"/>
          <c:y val="0.20847779527559054"/>
          <c:w val="0.76019150896948728"/>
          <c:h val="0.6172706189475251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Diesel!$S$7</c:f>
              <c:strCache>
                <c:ptCount val="1"/>
                <c:pt idx="0">
                  <c:v>Jan - Feb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Diesel!$B$8:$B$14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Diesel!$S$8:$S$14</c:f>
              <c:numCache>
                <c:formatCode>General</c:formatCode>
                <c:ptCount val="7"/>
                <c:pt idx="0">
                  <c:v>182.4</c:v>
                </c:pt>
                <c:pt idx="1">
                  <c:v>155.80000000000001</c:v>
                </c:pt>
                <c:pt idx="2">
                  <c:v>259</c:v>
                </c:pt>
                <c:pt idx="3">
                  <c:v>238</c:v>
                </c:pt>
                <c:pt idx="4">
                  <c:v>253</c:v>
                </c:pt>
                <c:pt idx="5">
                  <c:v>322</c:v>
                </c:pt>
                <c:pt idx="6">
                  <c:v>414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E46-46B0-A3BF-26EFC179354A}"/>
            </c:ext>
          </c:extLst>
        </c:ser>
        <c:ser>
          <c:idx val="0"/>
          <c:order val="1"/>
          <c:tx>
            <c:strRef>
              <c:f>Diesel!$T$7</c:f>
              <c:strCache>
                <c:ptCount val="1"/>
                <c:pt idx="0">
                  <c:v>Mar - Dec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Diesel!$B$8:$B$14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Diesel!$T$8:$T$14</c:f>
              <c:numCache>
                <c:formatCode>0</c:formatCode>
                <c:ptCount val="7"/>
                <c:pt idx="0">
                  <c:v>747.90000000000009</c:v>
                </c:pt>
                <c:pt idx="1">
                  <c:v>968.30000000000018</c:v>
                </c:pt>
                <c:pt idx="2">
                  <c:v>992.69999999999982</c:v>
                </c:pt>
                <c:pt idx="3">
                  <c:v>980</c:v>
                </c:pt>
                <c:pt idx="4">
                  <c:v>1337.5</c:v>
                </c:pt>
                <c:pt idx="5">
                  <c:v>1737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46-46B0-A3BF-26EFC1793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35499776"/>
        <c:axId val="138000576"/>
        <c:extLst/>
      </c:barChart>
      <c:catAx>
        <c:axId val="13549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38000576"/>
        <c:crosses val="autoZero"/>
        <c:auto val="1"/>
        <c:lblAlgn val="ctr"/>
        <c:lblOffset val="100"/>
        <c:noMultiLvlLbl val="0"/>
      </c:catAx>
      <c:valAx>
        <c:axId val="138000576"/>
        <c:scaling>
          <c:orientation val="minMax"/>
          <c:max val="1400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w tys. szt./in thousand units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8634899301423306E-2"/>
              <c:y val="0.28598236220472439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35499776"/>
        <c:crosses val="autoZero"/>
        <c:crossBetween val="between"/>
        <c:majorUnit val="200"/>
      </c:valAx>
    </c:plotArea>
    <c:legend>
      <c:legendPos val="b"/>
      <c:layout>
        <c:manualLayout>
          <c:xMode val="edge"/>
          <c:yMode val="edge"/>
          <c:x val="0.30760838325401502"/>
          <c:y val="0.91618645669291343"/>
          <c:w val="0.36166411850489594"/>
          <c:h val="7.2331676324937422E-2"/>
        </c:manualLayout>
      </c:layout>
      <c:overlay val="0"/>
      <c:spPr>
        <a:ln>
          <a:solidFill>
            <a:schemeClr val="accent3"/>
          </a:solidFill>
        </a:ln>
      </c:sp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 b="1" i="0" baseline="0">
                <a:effectLst/>
              </a:rPr>
              <a:t>Produkcja silników do pojazdów mechanicznych</a:t>
            </a:r>
            <a:r>
              <a:rPr lang="pl-PL" sz="1200" b="1" i="0" baseline="0">
                <a:effectLst/>
              </a:rPr>
              <a:t> (diesel)</a:t>
            </a:r>
          </a:p>
          <a:p>
            <a:pPr>
              <a:defRPr/>
            </a:pPr>
            <a:r>
              <a:rPr lang="en-GB" sz="1200" b="1" i="1" baseline="0">
                <a:solidFill>
                  <a:schemeClr val="bg1">
                    <a:lumMod val="50000"/>
                  </a:schemeClr>
                </a:solidFill>
                <a:effectLst/>
              </a:rPr>
              <a:t> Combustion engines for vehicles</a:t>
            </a:r>
            <a:r>
              <a:rPr lang="pl-PL" sz="1200" b="1" i="1" baseline="0">
                <a:solidFill>
                  <a:schemeClr val="bg1">
                    <a:lumMod val="50000"/>
                  </a:schemeClr>
                </a:solidFill>
                <a:effectLst/>
              </a:rPr>
              <a:t> (diesel)</a:t>
            </a:r>
            <a:endParaRPr lang="en-GB" sz="1200" i="1" baseline="0">
              <a:solidFill>
                <a:schemeClr val="bg1">
                  <a:lumMod val="5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1732933659269910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96998020122749"/>
          <c:y val="0.13960015944270976"/>
          <c:w val="0.80459415631509579"/>
          <c:h val="0.64916333492599687"/>
        </c:manualLayout>
      </c:layout>
      <c:lineChart>
        <c:grouping val="standard"/>
        <c:varyColors val="0"/>
        <c:ser>
          <c:idx val="15"/>
          <c:order val="1"/>
          <c:tx>
            <c:strRef>
              <c:f>Diesel!$B$10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cat>
            <c:strRef>
              <c:f>Diesel!$C$7:$N$7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Diesel!$C$10:$N$10</c:f>
              <c:numCache>
                <c:formatCode>General</c:formatCode>
                <c:ptCount val="12"/>
                <c:pt idx="0">
                  <c:v>127</c:v>
                </c:pt>
                <c:pt idx="1">
                  <c:v>132</c:v>
                </c:pt>
                <c:pt idx="2">
                  <c:v>87.4</c:v>
                </c:pt>
                <c:pt idx="3">
                  <c:v>2.5</c:v>
                </c:pt>
                <c:pt idx="4">
                  <c:v>55.7</c:v>
                </c:pt>
                <c:pt idx="5">
                  <c:v>104</c:v>
                </c:pt>
                <c:pt idx="6">
                  <c:v>112</c:v>
                </c:pt>
                <c:pt idx="7">
                  <c:v>83.1</c:v>
                </c:pt>
                <c:pt idx="8">
                  <c:v>146</c:v>
                </c:pt>
                <c:pt idx="9">
                  <c:v>152</c:v>
                </c:pt>
                <c:pt idx="10">
                  <c:v>142</c:v>
                </c:pt>
                <c:pt idx="11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C1E-427B-92B3-F0EE346182C9}"/>
            </c:ext>
          </c:extLst>
        </c:ser>
        <c:ser>
          <c:idx val="16"/>
          <c:order val="2"/>
          <c:tx>
            <c:strRef>
              <c:f>Diesel!$B$11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7"/>
          </c:marker>
          <c:cat>
            <c:strRef>
              <c:f>Diesel!$C$7:$N$7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Diesel!$C$11:$N$11</c:f>
              <c:numCache>
                <c:formatCode>General</c:formatCode>
                <c:ptCount val="12"/>
                <c:pt idx="0">
                  <c:v>117</c:v>
                </c:pt>
                <c:pt idx="1">
                  <c:v>121</c:v>
                </c:pt>
                <c:pt idx="2">
                  <c:v>136</c:v>
                </c:pt>
                <c:pt idx="3">
                  <c:v>116</c:v>
                </c:pt>
                <c:pt idx="4">
                  <c:v>109</c:v>
                </c:pt>
                <c:pt idx="5">
                  <c:v>91.6</c:v>
                </c:pt>
                <c:pt idx="6">
                  <c:v>101</c:v>
                </c:pt>
                <c:pt idx="7">
                  <c:v>58.2</c:v>
                </c:pt>
                <c:pt idx="8">
                  <c:v>81.3</c:v>
                </c:pt>
                <c:pt idx="9">
                  <c:v>88.5</c:v>
                </c:pt>
                <c:pt idx="10">
                  <c:v>112</c:v>
                </c:pt>
                <c:pt idx="11">
                  <c:v>86.4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C1E-427B-92B3-F0EE346182C9}"/>
            </c:ext>
          </c:extLst>
        </c:ser>
        <c:ser>
          <c:idx val="18"/>
          <c:order val="3"/>
          <c:tx>
            <c:strRef>
              <c:f>Diesel!$B$12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Diesel!$C$7:$N$7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Diesel!$C$12:$N$12</c:f>
              <c:numCache>
                <c:formatCode>General</c:formatCode>
                <c:ptCount val="12"/>
                <c:pt idx="0">
                  <c:v>120</c:v>
                </c:pt>
                <c:pt idx="1">
                  <c:v>133</c:v>
                </c:pt>
                <c:pt idx="2">
                  <c:v>125</c:v>
                </c:pt>
                <c:pt idx="3">
                  <c:v>121</c:v>
                </c:pt>
                <c:pt idx="4">
                  <c:v>142</c:v>
                </c:pt>
                <c:pt idx="5">
                  <c:v>142</c:v>
                </c:pt>
                <c:pt idx="6">
                  <c:v>134</c:v>
                </c:pt>
                <c:pt idx="7">
                  <c:v>103</c:v>
                </c:pt>
                <c:pt idx="8">
                  <c:v>175</c:v>
                </c:pt>
                <c:pt idx="9">
                  <c:v>149</c:v>
                </c:pt>
                <c:pt idx="10">
                  <c:v>151</c:v>
                </c:pt>
                <c:pt idx="11">
                  <c:v>95.5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28-4DB2-9413-2E0F92BAA408}"/>
            </c:ext>
          </c:extLst>
        </c:ser>
        <c:ser>
          <c:idx val="19"/>
          <c:order val="5"/>
          <c:tx>
            <c:strRef>
              <c:f>Diesel!$B$13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Diesel!$C$7:$N$7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Diesel!$C$13:$N$13</c:f>
              <c:numCache>
                <c:formatCode>General</c:formatCode>
                <c:ptCount val="12"/>
                <c:pt idx="0">
                  <c:v>164</c:v>
                </c:pt>
                <c:pt idx="1">
                  <c:v>158</c:v>
                </c:pt>
                <c:pt idx="2">
                  <c:v>198</c:v>
                </c:pt>
                <c:pt idx="3">
                  <c:v>175</c:v>
                </c:pt>
                <c:pt idx="4">
                  <c:v>183</c:v>
                </c:pt>
                <c:pt idx="5">
                  <c:v>192</c:v>
                </c:pt>
                <c:pt idx="6">
                  <c:v>165</c:v>
                </c:pt>
                <c:pt idx="7">
                  <c:v>129</c:v>
                </c:pt>
                <c:pt idx="8">
                  <c:v>147</c:v>
                </c:pt>
                <c:pt idx="9">
                  <c:v>196</c:v>
                </c:pt>
                <c:pt idx="10">
                  <c:v>209</c:v>
                </c:pt>
                <c:pt idx="11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E8-4018-AB03-BE63967411B3}"/>
            </c:ext>
          </c:extLst>
        </c:ser>
        <c:ser>
          <c:idx val="17"/>
          <c:order val="6"/>
          <c:tx>
            <c:strRef>
              <c:f>Diesel!$B$14</c:f>
              <c:strCache>
                <c:ptCount val="1"/>
                <c:pt idx="0">
                  <c:v>2024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square"/>
            <c:size val="5"/>
            <c:spPr>
              <a:solidFill>
                <a:srgbClr val="0070C0"/>
              </a:solidFill>
            </c:spPr>
          </c:marker>
          <c:cat>
            <c:strRef>
              <c:f>Diesel!$C$7:$N$7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Diesel!$C$14:$N$14</c:f>
              <c:numCache>
                <c:formatCode>General</c:formatCode>
                <c:ptCount val="12"/>
                <c:pt idx="0">
                  <c:v>210</c:v>
                </c:pt>
                <c:pt idx="1">
                  <c:v>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C1E-427B-92B3-F0EE346182C9}"/>
            </c:ext>
          </c:extLst>
        </c:ser>
        <c:ser>
          <c:idx val="12"/>
          <c:order val="19"/>
          <c:tx>
            <c:strRef>
              <c:f>ProdEngines!$B$7</c:f>
              <c:strCache>
                <c:ptCount val="1"/>
                <c:pt idx="0">
                  <c:v>2016</c:v>
                </c:pt>
              </c:strCache>
              <c:extLst xmlns:c15="http://schemas.microsoft.com/office/drawing/2012/chart"/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cat>
            <c:strRef>
              <c:f>Diesel!$C$7:$N$7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ProdEngines!$C$7:$N$7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C-6C1E-427B-92B3-F0EE34618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00800"/>
        <c:axId val="322633728"/>
        <c:extLst>
          <c:ext xmlns:c15="http://schemas.microsoft.com/office/drawing/2012/chart" uri="{02D57815-91ED-43cb-92C2-25804820EDAC}">
            <c15:filteredLineSeries>
              <c15:ser>
                <c:idx val="13"/>
                <c:order val="0"/>
                <c:tx>
                  <c:strRef>
                    <c:extLst>
                      <c:ext uri="{02D57815-91ED-43cb-92C2-25804820EDAC}">
                        <c15:formulaRef>
                          <c15:sqref>Diesel!$B$8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ln>
                    <a:solidFill>
                      <a:schemeClr val="accent2">
                        <a:lumMod val="75000"/>
                      </a:schemeClr>
                    </a:solidFill>
                  </a:ln>
                </c:spPr>
                <c:cat>
                  <c:strRef>
                    <c:extLst>
                      <c:ext uri="{02D57815-91ED-43cb-92C2-25804820EDAC}">
                        <c15:formulaRef>
                          <c15:sqref>Diesel!$C$7:$N$7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Diesel!$C$8:$N$8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88.4</c:v>
                      </c:pt>
                      <c:pt idx="1">
                        <c:v>94</c:v>
                      </c:pt>
                      <c:pt idx="2">
                        <c:v>101</c:v>
                      </c:pt>
                      <c:pt idx="3">
                        <c:v>79.5</c:v>
                      </c:pt>
                      <c:pt idx="4">
                        <c:v>77.599999999999994</c:v>
                      </c:pt>
                      <c:pt idx="5">
                        <c:v>90.8</c:v>
                      </c:pt>
                      <c:pt idx="6">
                        <c:v>51.5</c:v>
                      </c:pt>
                      <c:pt idx="7">
                        <c:v>60.7</c:v>
                      </c:pt>
                      <c:pt idx="8">
                        <c:v>72.3</c:v>
                      </c:pt>
                      <c:pt idx="9">
                        <c:v>79.2</c:v>
                      </c:pt>
                      <c:pt idx="10">
                        <c:v>81.599999999999994</c:v>
                      </c:pt>
                      <c:pt idx="11">
                        <c:v>53.7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6C1E-427B-92B3-F0EE346182C9}"/>
                  </c:ext>
                </c:extLst>
              </c15:ser>
            </c15:filteredLineSeries>
            <c15:filteredLineSeries>
              <c15:ser>
                <c:idx val="1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Diesel!$B$9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ln>
                    <a:solidFill>
                      <a:schemeClr val="accent3">
                        <a:lumMod val="75000"/>
                      </a:schemeClr>
                    </a:solidFill>
                  </a:ln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Diesel!$C$7:$N$7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Diesel!$C$9:$N$9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71.599999999999994</c:v>
                      </c:pt>
                      <c:pt idx="1">
                        <c:v>84.2</c:v>
                      </c:pt>
                      <c:pt idx="2">
                        <c:v>104</c:v>
                      </c:pt>
                      <c:pt idx="3">
                        <c:v>104</c:v>
                      </c:pt>
                      <c:pt idx="4">
                        <c:v>109</c:v>
                      </c:pt>
                      <c:pt idx="5">
                        <c:v>91.5</c:v>
                      </c:pt>
                      <c:pt idx="6">
                        <c:v>67.900000000000006</c:v>
                      </c:pt>
                      <c:pt idx="7">
                        <c:v>68.7</c:v>
                      </c:pt>
                      <c:pt idx="8">
                        <c:v>107</c:v>
                      </c:pt>
                      <c:pt idx="9">
                        <c:v>123</c:v>
                      </c:pt>
                      <c:pt idx="10">
                        <c:v>108</c:v>
                      </c:pt>
                      <c:pt idx="11">
                        <c:v>85.2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6C1E-427B-92B3-F0EE346182C9}"/>
                  </c:ext>
                </c:extLst>
              </c15:ser>
            </c15:filteredLineSeries>
            <c15:filteredLineSeries>
              <c15:ser>
                <c:idx val="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marker>
                  <c:symbol val="square"/>
                  <c:size val="5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Diesel!$C$7:$N$7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6C1E-427B-92B3-F0EE346182C9}"/>
                  </c:ext>
                </c:extLst>
              </c15:ser>
            </c15:filteredLineSeries>
            <c15:filteredLineSeries>
              <c15:ser>
                <c:idx val="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Diesel!$C$7:$N$7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C1E-427B-92B3-F0EE346182C9}"/>
                  </c:ext>
                </c:extLst>
              </c15:ser>
            </c15:filteredLineSeries>
            <c15:filteredLin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Diesel!$C$7:$N$7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C1E-427B-92B3-F0EE346182C9}"/>
                  </c:ext>
                </c:extLst>
              </c15:ser>
            </c15:filteredLineSeries>
            <c15:filteredLineSeries>
              <c15:ser>
                <c:idx val="2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Diesel!$C$7:$N$7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C1E-427B-92B3-F0EE346182C9}"/>
                  </c:ext>
                </c:extLst>
              </c15:ser>
            </c15:filteredLineSeries>
            <c15:filteredLineSeries>
              <c15:ser>
                <c:idx val="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Diesel!$C$7:$N$7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C1E-427B-92B3-F0EE346182C9}"/>
                  </c:ext>
                </c:extLst>
              </c15:ser>
            </c15:filteredLineSeries>
            <c15:filteredLineSeries>
              <c15:ser>
                <c:idx val="0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Diesel!$C$7:$N$7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C1E-427B-92B3-F0EE346182C9}"/>
                  </c:ext>
                </c:extLst>
              </c15:ser>
            </c15:filteredLineSeries>
            <c15:filteredLineSeries>
              <c15:ser>
                <c:idx val="6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Diesel!$C$7:$N$7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C1E-427B-92B3-F0EE346182C9}"/>
                  </c:ext>
                </c:extLst>
              </c15:ser>
            </c15:filteredLineSeries>
            <c15:filteredLineSeries>
              <c15:ser>
                <c:idx val="7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Diesel!$C$7:$N$7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C1E-427B-92B3-F0EE346182C9}"/>
                  </c:ext>
                </c:extLst>
              </c15:ser>
            </c15:filteredLineSeries>
            <c15:filteredLineSeries>
              <c15:ser>
                <c:idx val="8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Diesel!$C$7:$N$7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C1E-427B-92B3-F0EE346182C9}"/>
                  </c:ext>
                </c:extLst>
              </c15:ser>
            </c15:filteredLineSeries>
            <c15:filteredLineSeries>
              <c15:ser>
                <c:idx val="9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Diesel!$C$7:$N$7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6C1E-427B-92B3-F0EE346182C9}"/>
                  </c:ext>
                </c:extLst>
              </c15:ser>
            </c15:filteredLineSeries>
            <c15:filteredLineSeries>
              <c15:ser>
                <c:idx val="10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Diesel!$C$7:$N$7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6C1E-427B-92B3-F0EE346182C9}"/>
                  </c:ext>
                </c:extLst>
              </c15:ser>
            </c15:filteredLineSeries>
            <c15:filteredLineSeries>
              <c15:ser>
                <c:idx val="11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Diesel!$C$7:$N$7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6C1E-427B-92B3-F0EE346182C9}"/>
                  </c:ext>
                </c:extLst>
              </c15:ser>
            </c15:filteredLineSeries>
          </c:ext>
        </c:extLst>
      </c:lineChart>
      <c:catAx>
        <c:axId val="135500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2633728"/>
        <c:crossesAt val="0"/>
        <c:auto val="1"/>
        <c:lblAlgn val="ctr"/>
        <c:lblOffset val="100"/>
        <c:noMultiLvlLbl val="0"/>
      </c:catAx>
      <c:valAx>
        <c:axId val="32263372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w tys.szt./ in thousand units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9.2350753993557314E-3"/>
              <c:y val="0.2732923661974661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3550080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6.3941650794555518E-3"/>
          <c:y val="0.8784529148477509"/>
          <c:w val="0.9240888726947506"/>
          <c:h val="0.12154693010217922"/>
        </c:manualLayout>
      </c:layout>
      <c:overlay val="0"/>
    </c:legend>
    <c:plotVisOnly val="1"/>
    <c:dispBlanksAs val="gap"/>
    <c:showDLblsOverMax val="0"/>
  </c:chart>
  <c:spPr>
    <a:ln>
      <a:solidFill>
        <a:srgbClr val="4E963A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 b="1" i="0" u="none" strike="noStrike" baseline="0">
                <a:effectLst/>
              </a:rPr>
              <a:t>Produkcja silników</a:t>
            </a:r>
            <a:r>
              <a:rPr lang="pl-PL" sz="1200" b="1" i="0" u="none" strike="noStrike" baseline="0">
                <a:effectLst/>
              </a:rPr>
              <a:t> </a:t>
            </a:r>
            <a:r>
              <a:rPr lang="en-GB" sz="1200" b="1" i="0" u="none" strike="noStrike" baseline="0">
                <a:effectLst/>
              </a:rPr>
              <a:t>do pojazdów mechanicznych</a:t>
            </a:r>
            <a:r>
              <a:rPr lang="pl-PL" sz="1200" b="1" i="0" u="none" strike="noStrike" baseline="0">
                <a:effectLst/>
              </a:rPr>
              <a:t> (benzynowe) </a:t>
            </a:r>
          </a:p>
          <a:p>
            <a:pPr>
              <a:defRPr sz="1200"/>
            </a:pPr>
            <a:r>
              <a:rPr lang="en-GB" sz="1200" b="1" i="1" u="none" strike="noStrike" baseline="0">
                <a:solidFill>
                  <a:schemeClr val="bg1">
                    <a:lumMod val="50000"/>
                  </a:schemeClr>
                </a:solidFill>
                <a:effectLst/>
              </a:rPr>
              <a:t> Combustion engines for vehicles</a:t>
            </a:r>
            <a:r>
              <a:rPr lang="en-GB" sz="1200" b="1" i="1" u="none" strike="noStrike" baseline="0">
                <a:solidFill>
                  <a:schemeClr val="bg1">
                    <a:lumMod val="50000"/>
                  </a:schemeClr>
                </a:solidFill>
              </a:rPr>
              <a:t> </a:t>
            </a:r>
            <a:r>
              <a:rPr lang="pl-PL" sz="1200" b="1" i="1" u="none" strike="noStrike" baseline="0">
                <a:solidFill>
                  <a:schemeClr val="bg1">
                    <a:lumMod val="50000"/>
                  </a:schemeClr>
                </a:solidFill>
              </a:rPr>
              <a:t> (petrol) </a:t>
            </a:r>
            <a:endParaRPr lang="pl-PL" sz="1200" i="1">
              <a:solidFill>
                <a:schemeClr val="bg1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14034880638279068"/>
          <c:y val="2.756230586707316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977956447533463"/>
          <c:y val="0.22047779527559055"/>
          <c:w val="0.76019150896948728"/>
          <c:h val="0.6172706189475251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Petrol!$S$7</c:f>
              <c:strCache>
                <c:ptCount val="1"/>
                <c:pt idx="0">
                  <c:v>Jan - Feb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Petrol!$B$8:$B$14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Petrol!$S$8:$S$14</c:f>
              <c:numCache>
                <c:formatCode>General</c:formatCode>
                <c:ptCount val="7"/>
                <c:pt idx="0">
                  <c:v>41.599999999999994</c:v>
                </c:pt>
                <c:pt idx="1">
                  <c:v>69.2</c:v>
                </c:pt>
                <c:pt idx="2">
                  <c:v>76</c:v>
                </c:pt>
                <c:pt idx="3">
                  <c:v>77</c:v>
                </c:pt>
                <c:pt idx="4">
                  <c:v>66</c:v>
                </c:pt>
                <c:pt idx="5">
                  <c:v>66</c:v>
                </c:pt>
                <c:pt idx="6">
                  <c:v>28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D978-4D38-BB01-59A8BBB62A20}"/>
            </c:ext>
          </c:extLst>
        </c:ser>
        <c:ser>
          <c:idx val="0"/>
          <c:order val="1"/>
          <c:tx>
            <c:strRef>
              <c:f>Petrol!$T$7</c:f>
              <c:strCache>
                <c:ptCount val="1"/>
                <c:pt idx="0">
                  <c:v>Mar - Dec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Petrol!$B$8:$B$14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Petrol!$T$8:$T$14</c:f>
              <c:numCache>
                <c:formatCode>0</c:formatCode>
                <c:ptCount val="7"/>
                <c:pt idx="0">
                  <c:v>366.5</c:v>
                </c:pt>
                <c:pt idx="1">
                  <c:v>329.29999999999995</c:v>
                </c:pt>
                <c:pt idx="2">
                  <c:v>256</c:v>
                </c:pt>
                <c:pt idx="3">
                  <c:v>299.69999999999993</c:v>
                </c:pt>
                <c:pt idx="4">
                  <c:v>304.5</c:v>
                </c:pt>
                <c:pt idx="5">
                  <c:v>246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78-4D38-BB01-59A8BBB62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35499776"/>
        <c:axId val="138000576"/>
        <c:extLst/>
      </c:barChart>
      <c:catAx>
        <c:axId val="13549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38000576"/>
        <c:crosses val="autoZero"/>
        <c:auto val="1"/>
        <c:lblAlgn val="ctr"/>
        <c:lblOffset val="100"/>
        <c:noMultiLvlLbl val="0"/>
      </c:catAx>
      <c:valAx>
        <c:axId val="138000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w tys. szt./ in thousand units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3.9414982212991716E-2"/>
              <c:y val="0.2899821385770515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35499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9608109984839"/>
          <c:y val="0.93218645669291322"/>
          <c:w val="0.56608110191195704"/>
          <c:h val="5.2331653543307079E-2"/>
        </c:manualLayout>
      </c:layout>
      <c:overlay val="0"/>
      <c:spPr>
        <a:ln>
          <a:solidFill>
            <a:schemeClr val="accent3"/>
          </a:solidFill>
        </a:ln>
      </c:sp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 b="1" i="0" baseline="0">
                <a:effectLst/>
              </a:rPr>
              <a:t>Produkcja silników do pojazdów mechanicznych</a:t>
            </a:r>
            <a:r>
              <a:rPr lang="pl-PL" sz="1200" b="1" i="0" baseline="0">
                <a:effectLst/>
              </a:rPr>
              <a:t> (benzynowe)</a:t>
            </a:r>
          </a:p>
          <a:p>
            <a:pPr>
              <a:defRPr/>
            </a:pPr>
            <a:r>
              <a:rPr lang="en-GB" sz="1200" b="1" i="1" baseline="0">
                <a:solidFill>
                  <a:schemeClr val="bg1">
                    <a:lumMod val="50000"/>
                  </a:schemeClr>
                </a:solidFill>
                <a:effectLst/>
              </a:rPr>
              <a:t> Combustion engines for vehicles</a:t>
            </a:r>
            <a:r>
              <a:rPr lang="pl-PL" sz="1200" b="1" i="1" baseline="0">
                <a:solidFill>
                  <a:schemeClr val="bg1">
                    <a:lumMod val="50000"/>
                  </a:schemeClr>
                </a:solidFill>
                <a:effectLst/>
              </a:rPr>
              <a:t> (petrol)</a:t>
            </a:r>
            <a:endParaRPr lang="en-GB" sz="1200" i="1" baseline="0">
              <a:solidFill>
                <a:schemeClr val="bg1">
                  <a:lumMod val="5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1732933659269910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38338021951858"/>
          <c:y val="0.16922059746693516"/>
          <c:w val="0.80459415631509579"/>
          <c:h val="0.64916333492599687"/>
        </c:manualLayout>
      </c:layout>
      <c:lineChart>
        <c:grouping val="standard"/>
        <c:varyColors val="0"/>
        <c:ser>
          <c:idx val="15"/>
          <c:order val="2"/>
          <c:tx>
            <c:strRef>
              <c:f>Petrol!$B$10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cat>
            <c:strRef>
              <c:f>Petrol!$C$7:$N$7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Petrol!$C$10:$N$10</c:f>
              <c:numCache>
                <c:formatCode>General</c:formatCode>
                <c:ptCount val="12"/>
                <c:pt idx="0">
                  <c:v>34</c:v>
                </c:pt>
                <c:pt idx="1">
                  <c:v>42</c:v>
                </c:pt>
                <c:pt idx="2">
                  <c:v>23.599999999999994</c:v>
                </c:pt>
                <c:pt idx="3">
                  <c:v>1</c:v>
                </c:pt>
                <c:pt idx="4">
                  <c:v>17.5</c:v>
                </c:pt>
                <c:pt idx="5">
                  <c:v>27</c:v>
                </c:pt>
                <c:pt idx="6">
                  <c:v>29</c:v>
                </c:pt>
                <c:pt idx="7">
                  <c:v>17.900000000000006</c:v>
                </c:pt>
                <c:pt idx="8">
                  <c:v>33</c:v>
                </c:pt>
                <c:pt idx="9">
                  <c:v>34</c:v>
                </c:pt>
                <c:pt idx="10">
                  <c:v>44</c:v>
                </c:pt>
                <c:pt idx="11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86A-47C9-9DBE-F061F0228301}"/>
            </c:ext>
          </c:extLst>
        </c:ser>
        <c:ser>
          <c:idx val="16"/>
          <c:order val="3"/>
          <c:tx>
            <c:strRef>
              <c:f>Petrol!$B$11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7"/>
          </c:marker>
          <c:cat>
            <c:strRef>
              <c:f>Petrol!$C$7:$N$7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Petrol!$C$11:$N$11</c:f>
              <c:numCache>
                <c:formatCode>General</c:formatCode>
                <c:ptCount val="12"/>
                <c:pt idx="0">
                  <c:v>41</c:v>
                </c:pt>
                <c:pt idx="1">
                  <c:v>36</c:v>
                </c:pt>
                <c:pt idx="2">
                  <c:v>47</c:v>
                </c:pt>
                <c:pt idx="3">
                  <c:v>40</c:v>
                </c:pt>
                <c:pt idx="4">
                  <c:v>43</c:v>
                </c:pt>
                <c:pt idx="5">
                  <c:v>29.400000000000006</c:v>
                </c:pt>
                <c:pt idx="6">
                  <c:v>50</c:v>
                </c:pt>
                <c:pt idx="7">
                  <c:v>16</c:v>
                </c:pt>
                <c:pt idx="8">
                  <c:v>14.200000000000003</c:v>
                </c:pt>
                <c:pt idx="9">
                  <c:v>20.5</c:v>
                </c:pt>
                <c:pt idx="10">
                  <c:v>19</c:v>
                </c:pt>
                <c:pt idx="11">
                  <c:v>20.599999999999994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86A-47C9-9DBE-F061F0228301}"/>
            </c:ext>
          </c:extLst>
        </c:ser>
        <c:ser>
          <c:idx val="18"/>
          <c:order val="4"/>
          <c:tx>
            <c:strRef>
              <c:f>Petrol!$B$12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Petrol!$C$7:$N$7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Petrol!$C$12:$N$12</c:f>
              <c:numCache>
                <c:formatCode>General</c:formatCode>
                <c:ptCount val="12"/>
                <c:pt idx="0">
                  <c:v>35</c:v>
                </c:pt>
                <c:pt idx="1">
                  <c:v>31</c:v>
                </c:pt>
                <c:pt idx="2">
                  <c:v>26</c:v>
                </c:pt>
                <c:pt idx="3">
                  <c:v>33</c:v>
                </c:pt>
                <c:pt idx="4">
                  <c:v>39</c:v>
                </c:pt>
                <c:pt idx="5">
                  <c:v>32</c:v>
                </c:pt>
                <c:pt idx="6">
                  <c:v>39</c:v>
                </c:pt>
                <c:pt idx="7">
                  <c:v>20</c:v>
                </c:pt>
                <c:pt idx="8">
                  <c:v>27</c:v>
                </c:pt>
                <c:pt idx="9">
                  <c:v>35</c:v>
                </c:pt>
                <c:pt idx="10">
                  <c:v>35</c:v>
                </c:pt>
                <c:pt idx="11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6A-4E96-AA11-EF0FAFD89D44}"/>
            </c:ext>
          </c:extLst>
        </c:ser>
        <c:ser>
          <c:idx val="19"/>
          <c:order val="5"/>
          <c:tx>
            <c:strRef>
              <c:f>Petrol!$B$13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Petrol!$C$7:$N$7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Petrol!$C$13:$N$13</c:f>
              <c:numCache>
                <c:formatCode>General</c:formatCode>
                <c:ptCount val="12"/>
                <c:pt idx="0">
                  <c:v>38</c:v>
                </c:pt>
                <c:pt idx="1">
                  <c:v>28</c:v>
                </c:pt>
                <c:pt idx="2">
                  <c:v>39</c:v>
                </c:pt>
                <c:pt idx="3">
                  <c:v>35</c:v>
                </c:pt>
                <c:pt idx="4">
                  <c:v>39</c:v>
                </c:pt>
                <c:pt idx="5">
                  <c:v>38</c:v>
                </c:pt>
                <c:pt idx="6">
                  <c:v>29</c:v>
                </c:pt>
                <c:pt idx="7">
                  <c:v>6</c:v>
                </c:pt>
                <c:pt idx="8">
                  <c:v>13</c:v>
                </c:pt>
                <c:pt idx="9">
                  <c:v>19</c:v>
                </c:pt>
                <c:pt idx="10">
                  <c:v>17</c:v>
                </c:pt>
                <c:pt idx="1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6C-44F1-9369-C40D6173DDAE}"/>
            </c:ext>
          </c:extLst>
        </c:ser>
        <c:ser>
          <c:idx val="17"/>
          <c:order val="6"/>
          <c:tx>
            <c:strRef>
              <c:f>Petrol!$B$14</c:f>
              <c:strCache>
                <c:ptCount val="1"/>
                <c:pt idx="0">
                  <c:v>2024</c:v>
                </c:pt>
              </c:strCache>
            </c:strRef>
          </c:tx>
          <c:marker>
            <c:symbol val="square"/>
            <c:size val="5"/>
          </c:marker>
          <c:cat>
            <c:strRef>
              <c:f>Petrol!$C$7:$N$7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Petrol!$C$14:$N$14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86A-47C9-9DBE-F061F0228301}"/>
            </c:ext>
          </c:extLst>
        </c:ser>
        <c:ser>
          <c:idx val="12"/>
          <c:order val="19"/>
          <c:tx>
            <c:strRef>
              <c:f>ProdEngines!$B$7</c:f>
              <c:strCache>
                <c:ptCount val="1"/>
                <c:pt idx="0">
                  <c:v>2016</c:v>
                </c:pt>
              </c:strCache>
              <c:extLst xmlns:c15="http://schemas.microsoft.com/office/drawing/2012/chart"/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cat>
            <c:strRef>
              <c:f>Petrol!$C$7:$N$7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ProdEngines!$C$7:$N$7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C-786A-47C9-9DBE-F061F0228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00800"/>
        <c:axId val="322633728"/>
        <c:extLst>
          <c:ext xmlns:c15="http://schemas.microsoft.com/office/drawing/2012/chart" uri="{02D57815-91ED-43cb-92C2-25804820EDAC}">
            <c15:filteredLineSeries>
              <c15:ser>
                <c:idx val="13"/>
                <c:order val="0"/>
                <c:tx>
                  <c:strRef>
                    <c:extLst>
                      <c:ext uri="{02D57815-91ED-43cb-92C2-25804820EDAC}">
                        <c15:formulaRef>
                          <c15:sqref>Petrol!$B$8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ln>
                    <a:solidFill>
                      <a:schemeClr val="accent2">
                        <a:lumMod val="75000"/>
                      </a:schemeClr>
                    </a:solidFill>
                  </a:ln>
                </c:spPr>
                <c:cat>
                  <c:strRef>
                    <c:extLst>
                      <c:ext uri="{02D57815-91ED-43cb-92C2-25804820EDAC}">
                        <c15:formulaRef>
                          <c15:sqref>Petrol!$C$7:$N$7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Petrol!$C$8:$N$8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19.599999999999994</c:v>
                      </c:pt>
                      <c:pt idx="1">
                        <c:v>22</c:v>
                      </c:pt>
                      <c:pt idx="2">
                        <c:v>22</c:v>
                      </c:pt>
                      <c:pt idx="3">
                        <c:v>45.5</c:v>
                      </c:pt>
                      <c:pt idx="4">
                        <c:v>35.400000000000006</c:v>
                      </c:pt>
                      <c:pt idx="5">
                        <c:v>40.200000000000003</c:v>
                      </c:pt>
                      <c:pt idx="6">
                        <c:v>44.3</c:v>
                      </c:pt>
                      <c:pt idx="7">
                        <c:v>23.899999999999991</c:v>
                      </c:pt>
                      <c:pt idx="8">
                        <c:v>43.7</c:v>
                      </c:pt>
                      <c:pt idx="9">
                        <c:v>29.799999999999997</c:v>
                      </c:pt>
                      <c:pt idx="10">
                        <c:v>38.400000000000006</c:v>
                      </c:pt>
                      <c:pt idx="11">
                        <c:v>43.3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786A-47C9-9DBE-F061F0228301}"/>
                  </c:ext>
                </c:extLst>
              </c15:ser>
            </c15:filteredLineSeries>
            <c15:filteredLineSeries>
              <c15:ser>
                <c:idx val="14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Petrol!$B$9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ln>
                    <a:solidFill>
                      <a:schemeClr val="accent3">
                        <a:lumMod val="75000"/>
                      </a:schemeClr>
                    </a:solidFill>
                  </a:ln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Petrol!$C$7:$N$7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Petrol!$C$9:$N$9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29.400000000000006</c:v>
                      </c:pt>
                      <c:pt idx="1">
                        <c:v>39.799999999999997</c:v>
                      </c:pt>
                      <c:pt idx="2">
                        <c:v>39</c:v>
                      </c:pt>
                      <c:pt idx="3">
                        <c:v>39</c:v>
                      </c:pt>
                      <c:pt idx="4">
                        <c:v>39</c:v>
                      </c:pt>
                      <c:pt idx="5">
                        <c:v>35.5</c:v>
                      </c:pt>
                      <c:pt idx="6">
                        <c:v>41.099999999999994</c:v>
                      </c:pt>
                      <c:pt idx="7">
                        <c:v>16.899999999999991</c:v>
                      </c:pt>
                      <c:pt idx="8">
                        <c:v>35</c:v>
                      </c:pt>
                      <c:pt idx="9">
                        <c:v>34</c:v>
                      </c:pt>
                      <c:pt idx="10">
                        <c:v>29</c:v>
                      </c:pt>
                      <c:pt idx="11">
                        <c:v>20.799999999999997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786A-47C9-9DBE-F061F0228301}"/>
                  </c:ext>
                </c:extLst>
              </c15:ser>
            </c15:filteredLineSeries>
            <c15:filteredLineSeries>
              <c15:ser>
                <c:idx val="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marker>
                  <c:symbol val="square"/>
                  <c:size val="5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Petrol!$C$7:$N$7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786A-47C9-9DBE-F061F0228301}"/>
                  </c:ext>
                </c:extLst>
              </c15:ser>
            </c15:filteredLineSeries>
            <c15:filteredLineSeries>
              <c15:ser>
                <c:idx val="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Petrol!$C$7:$N$7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86A-47C9-9DBE-F061F0228301}"/>
                  </c:ext>
                </c:extLst>
              </c15:ser>
            </c15:filteredLineSeries>
            <c15:filteredLin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Petrol!$C$7:$N$7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86A-47C9-9DBE-F061F0228301}"/>
                  </c:ext>
                </c:extLst>
              </c15:ser>
            </c15:filteredLineSeries>
            <c15:filteredLineSeries>
              <c15:ser>
                <c:idx val="2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Petrol!$C$7:$N$7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86A-47C9-9DBE-F061F0228301}"/>
                  </c:ext>
                </c:extLst>
              </c15:ser>
            </c15:filteredLineSeries>
            <c15:filteredLineSeries>
              <c15:ser>
                <c:idx val="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Petrol!$C$7:$N$7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86A-47C9-9DBE-F061F0228301}"/>
                  </c:ext>
                </c:extLst>
              </c15:ser>
            </c15:filteredLineSeries>
            <c15:filteredLineSeries>
              <c15:ser>
                <c:idx val="0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Petrol!$C$7:$N$7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86A-47C9-9DBE-F061F0228301}"/>
                  </c:ext>
                </c:extLst>
              </c15:ser>
            </c15:filteredLineSeries>
            <c15:filteredLineSeries>
              <c15:ser>
                <c:idx val="6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Petrol!$C$7:$N$7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86A-47C9-9DBE-F061F0228301}"/>
                  </c:ext>
                </c:extLst>
              </c15:ser>
            </c15:filteredLineSeries>
            <c15:filteredLineSeries>
              <c15:ser>
                <c:idx val="7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Petrol!$C$7:$N$7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786A-47C9-9DBE-F061F0228301}"/>
                  </c:ext>
                </c:extLst>
              </c15:ser>
            </c15:filteredLineSeries>
            <c15:filteredLineSeries>
              <c15:ser>
                <c:idx val="8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Petrol!$C$7:$N$7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786A-47C9-9DBE-F061F0228301}"/>
                  </c:ext>
                </c:extLst>
              </c15:ser>
            </c15:filteredLineSeries>
            <c15:filteredLineSeries>
              <c15:ser>
                <c:idx val="9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Petrol!$C$7:$N$7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786A-47C9-9DBE-F061F0228301}"/>
                  </c:ext>
                </c:extLst>
              </c15:ser>
            </c15:filteredLineSeries>
            <c15:filteredLineSeries>
              <c15:ser>
                <c:idx val="10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Petrol!$C$7:$N$7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786A-47C9-9DBE-F061F0228301}"/>
                  </c:ext>
                </c:extLst>
              </c15:ser>
            </c15:filteredLineSeries>
            <c15:filteredLineSeries>
              <c15:ser>
                <c:idx val="11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Petrol!$C$7:$N$7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ProdSilnikow!#REF!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786A-47C9-9DBE-F061F0228301}"/>
                  </c:ext>
                </c:extLst>
              </c15:ser>
            </c15:filteredLineSeries>
          </c:ext>
        </c:extLst>
      </c:lineChart>
      <c:catAx>
        <c:axId val="135500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2633728"/>
        <c:crossesAt val="0"/>
        <c:auto val="1"/>
        <c:lblAlgn val="ctr"/>
        <c:lblOffset val="100"/>
        <c:noMultiLvlLbl val="0"/>
      </c:catAx>
      <c:valAx>
        <c:axId val="32263372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w tys.szt./ in thousand units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9760506597325329E-2"/>
              <c:y val="0.2542078478204385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3550080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3.2601461954333687E-2"/>
          <c:y val="0.88241916585053881"/>
          <c:w val="0.882795006390512"/>
          <c:h val="0.11758079742969721"/>
        </c:manualLayout>
      </c:layout>
      <c:overlay val="0"/>
    </c:legend>
    <c:plotVisOnly val="1"/>
    <c:dispBlanksAs val="gap"/>
    <c:showDLblsOverMax val="0"/>
  </c:chart>
  <c:spPr>
    <a:ln>
      <a:solidFill>
        <a:srgbClr val="4E963A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102744</xdr:colOff>
      <xdr:row>28</xdr:row>
      <xdr:rowOff>11418</xdr:rowOff>
    </xdr:from>
    <xdr:to>
      <xdr:col>8</xdr:col>
      <xdr:colOff>359597</xdr:colOff>
      <xdr:row>46</xdr:row>
      <xdr:rowOff>104170</xdr:rowOff>
    </xdr:to>
    <xdr:graphicFrame macro="">
      <xdr:nvGraphicFramePr>
        <xdr:cNvPr id="12" name="Wykres 11">
          <a:extLst>
            <a:ext uri="{FF2B5EF4-FFF2-40B4-BE49-F238E27FC236}">
              <a16:creationId xmlns:a16="http://schemas.microsoft.com/office/drawing/2014/main" id="{F0006972-5EEF-48B5-9AF7-179912712E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32820</xdr:colOff>
      <xdr:row>28</xdr:row>
      <xdr:rowOff>17124</xdr:rowOff>
    </xdr:from>
    <xdr:to>
      <xdr:col>18</xdr:col>
      <xdr:colOff>385281</xdr:colOff>
      <xdr:row>46</xdr:row>
      <xdr:rowOff>102744</xdr:rowOff>
    </xdr:to>
    <xdr:graphicFrame macro="">
      <xdr:nvGraphicFramePr>
        <xdr:cNvPr id="13" name="Wykres 12">
          <a:extLst>
            <a:ext uri="{FF2B5EF4-FFF2-40B4-BE49-F238E27FC236}">
              <a16:creationId xmlns:a16="http://schemas.microsoft.com/office/drawing/2014/main" id="{7BC2447F-331E-431C-A08F-0044182EA6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248292</xdr:colOff>
      <xdr:row>0</xdr:row>
      <xdr:rowOff>111304</xdr:rowOff>
    </xdr:from>
    <xdr:to>
      <xdr:col>3</xdr:col>
      <xdr:colOff>119779</xdr:colOff>
      <xdr:row>2</xdr:row>
      <xdr:rowOff>111732</xdr:rowOff>
    </xdr:to>
    <xdr:pic>
      <xdr:nvPicPr>
        <xdr:cNvPr id="4" name="Obraz 4">
          <a:extLst>
            <a:ext uri="{FF2B5EF4-FFF2-40B4-BE49-F238E27FC236}">
              <a16:creationId xmlns:a16="http://schemas.microsoft.com/office/drawing/2014/main" id="{5BD137FF-DB4F-438B-9C26-AE5009B4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292" y="111304"/>
          <a:ext cx="14554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128428</xdr:colOff>
      <xdr:row>28</xdr:row>
      <xdr:rowOff>28541</xdr:rowOff>
    </xdr:from>
    <xdr:to>
      <xdr:col>8</xdr:col>
      <xdr:colOff>470898</xdr:colOff>
      <xdr:row>47</xdr:row>
      <xdr:rowOff>17123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3E0BCE43-D6D4-49EE-9AB5-9F5BBC2E3D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49945</xdr:colOff>
      <xdr:row>28</xdr:row>
      <xdr:rowOff>25684</xdr:rowOff>
    </xdr:from>
    <xdr:to>
      <xdr:col>18</xdr:col>
      <xdr:colOff>59932</xdr:colOff>
      <xdr:row>47</xdr:row>
      <xdr:rowOff>59931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7D4B80C9-060D-4BE2-B6E4-5495F73000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162674</xdr:colOff>
      <xdr:row>0</xdr:row>
      <xdr:rowOff>128427</xdr:rowOff>
    </xdr:from>
    <xdr:to>
      <xdr:col>3</xdr:col>
      <xdr:colOff>34161</xdr:colOff>
      <xdr:row>2</xdr:row>
      <xdr:rowOff>128855</xdr:rowOff>
    </xdr:to>
    <xdr:pic>
      <xdr:nvPicPr>
        <xdr:cNvPr id="4" name="Obraz 4">
          <a:extLst>
            <a:ext uri="{FF2B5EF4-FFF2-40B4-BE49-F238E27FC236}">
              <a16:creationId xmlns:a16="http://schemas.microsoft.com/office/drawing/2014/main" id="{4E2FB007-A347-4B06-A096-63F51475A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674" y="128427"/>
          <a:ext cx="14554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27</xdr:row>
      <xdr:rowOff>8562</xdr:rowOff>
    </xdr:from>
    <xdr:to>
      <xdr:col>8</xdr:col>
      <xdr:colOff>393843</xdr:colOff>
      <xdr:row>47</xdr:row>
      <xdr:rowOff>17124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45DC1B24-74B8-40E6-8A00-BFFF99D517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8559</xdr:colOff>
      <xdr:row>27</xdr:row>
      <xdr:rowOff>17124</xdr:rowOff>
    </xdr:from>
    <xdr:to>
      <xdr:col>17</xdr:col>
      <xdr:colOff>136989</xdr:colOff>
      <xdr:row>47</xdr:row>
      <xdr:rowOff>51371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7917B880-3EB1-43F8-85B7-832DAA498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145550</xdr:colOff>
      <xdr:row>0</xdr:row>
      <xdr:rowOff>154112</xdr:rowOff>
    </xdr:from>
    <xdr:to>
      <xdr:col>2</xdr:col>
      <xdr:colOff>539307</xdr:colOff>
      <xdr:row>2</xdr:row>
      <xdr:rowOff>154540</xdr:rowOff>
    </xdr:to>
    <xdr:pic>
      <xdr:nvPicPr>
        <xdr:cNvPr id="4" name="Obraz 4">
          <a:extLst>
            <a:ext uri="{FF2B5EF4-FFF2-40B4-BE49-F238E27FC236}">
              <a16:creationId xmlns:a16="http://schemas.microsoft.com/office/drawing/2014/main" id="{29D1125F-48A4-437F-9730-34B80629A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50" y="154112"/>
          <a:ext cx="14554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B70"/>
  <sheetViews>
    <sheetView showGridLines="0" tabSelected="1" topLeftCell="A2" zoomScale="89" zoomScaleNormal="89" workbookViewId="0">
      <selection activeCell="F57" sqref="F57"/>
    </sheetView>
  </sheetViews>
  <sheetFormatPr defaultRowHeight="13.2" x14ac:dyDescent="0.25"/>
  <cols>
    <col min="1" max="1" width="5.5546875" customWidth="1"/>
    <col min="3" max="14" width="8.6640625" customWidth="1"/>
    <col min="15" max="15" width="11.33203125" style="10" customWidth="1"/>
    <col min="16" max="16" width="3" style="8" bestFit="1" customWidth="1"/>
    <col min="17" max="17" width="2.33203125" style="8" customWidth="1"/>
    <col min="18" max="18" width="9.77734375" style="74" customWidth="1"/>
    <col min="19" max="19" width="9" style="69" customWidth="1"/>
    <col min="20" max="20" width="6.33203125" style="69" bestFit="1" customWidth="1"/>
    <col min="21" max="21" width="3.88671875" style="44" customWidth="1"/>
    <col min="22" max="22" width="9.33203125" style="8"/>
    <col min="23" max="24" width="9.33203125" style="23"/>
    <col min="25" max="25" width="8.88671875" style="23"/>
    <col min="26" max="27" width="8.88671875" style="7"/>
  </cols>
  <sheetData>
    <row r="3" spans="1:28" ht="12.75" customHeight="1" x14ac:dyDescent="0.25">
      <c r="B3" s="83" t="s">
        <v>18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18"/>
    </row>
    <row r="4" spans="1:28" ht="12.6" customHeight="1" x14ac:dyDescent="0.25">
      <c r="B4" s="85" t="s">
        <v>19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18"/>
    </row>
    <row r="5" spans="1:28" ht="13.2" customHeight="1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1" t="s">
        <v>13</v>
      </c>
      <c r="P5" s="18"/>
      <c r="Q5" s="84" t="s">
        <v>0</v>
      </c>
    </row>
    <row r="6" spans="1:28" ht="21.6" customHeight="1" x14ac:dyDescent="0.25">
      <c r="B6" s="2"/>
      <c r="C6" s="1" t="s">
        <v>21</v>
      </c>
      <c r="D6" s="1" t="s">
        <v>22</v>
      </c>
      <c r="E6" s="1" t="s">
        <v>23</v>
      </c>
      <c r="F6" s="1" t="s">
        <v>24</v>
      </c>
      <c r="G6" s="1" t="s">
        <v>25</v>
      </c>
      <c r="H6" s="1" t="s">
        <v>26</v>
      </c>
      <c r="I6" s="1" t="s">
        <v>27</v>
      </c>
      <c r="J6" s="1" t="s">
        <v>28</v>
      </c>
      <c r="K6" s="1" t="s">
        <v>29</v>
      </c>
      <c r="L6" s="1" t="s">
        <v>30</v>
      </c>
      <c r="M6" s="1" t="s">
        <v>31</v>
      </c>
      <c r="N6" s="1" t="s">
        <v>32</v>
      </c>
      <c r="O6" s="12" t="s">
        <v>12</v>
      </c>
      <c r="Q6" s="84"/>
      <c r="S6" s="69" t="str">
        <f ca="1">C6 &amp; IF(COUNT($D$14:$O$14)=1,""," - " &amp; OFFSET(C6,,COUNT($D$14:$O$14)-1))</f>
        <v>Jan - Feb</v>
      </c>
      <c r="T6" s="70" t="str">
        <f ca="1">OFFSET(C6,,COUNT($D$14:$O$14)) &amp; IF(COUNT($D$14:$O$14)=11,""," - " &amp; N6)</f>
        <v>Mar - Dec</v>
      </c>
    </row>
    <row r="7" spans="1:28" ht="13.2" hidden="1" customHeight="1" x14ac:dyDescent="0.25">
      <c r="A7" s="66"/>
      <c r="B7" s="3">
        <v>2016</v>
      </c>
      <c r="C7" s="9">
        <f>O7/12</f>
        <v>111.33333333333333</v>
      </c>
      <c r="D7" s="4">
        <v>111.33333333333333</v>
      </c>
      <c r="E7" s="4">
        <v>111.33333333333333</v>
      </c>
      <c r="F7" s="4">
        <v>111.33333333333333</v>
      </c>
      <c r="G7" s="4">
        <v>111.33333333333333</v>
      </c>
      <c r="H7" s="4">
        <v>111.33333333333333</v>
      </c>
      <c r="I7" s="4">
        <v>111.33333333333333</v>
      </c>
      <c r="J7" s="4">
        <v>111.33333333333333</v>
      </c>
      <c r="K7" s="4">
        <v>111.33333333333333</v>
      </c>
      <c r="L7" s="4">
        <v>111.33333333333333</v>
      </c>
      <c r="M7" s="4">
        <v>111.33333333333333</v>
      </c>
      <c r="N7" s="4">
        <v>111.33333333333333</v>
      </c>
      <c r="O7" s="13">
        <v>1336</v>
      </c>
      <c r="P7" s="19">
        <v>3</v>
      </c>
      <c r="Q7" s="21">
        <f t="shared" ref="Q7:Q14" si="0">+O7/COUNTA(C7:N7)</f>
        <v>111.33333333333333</v>
      </c>
      <c r="R7" s="75"/>
      <c r="S7" s="69">
        <f ca="1">SUM(OFFSET(C7,,,,COUNTA(#REF!)))</f>
        <v>111.33333333333333</v>
      </c>
      <c r="T7" s="71">
        <f t="shared" ref="T7:T11" ca="1" si="1">O7-S7</f>
        <v>1224.6666666666667</v>
      </c>
    </row>
    <row r="8" spans="1:28" ht="21.6" customHeight="1" x14ac:dyDescent="0.25">
      <c r="A8" s="86" t="s">
        <v>10</v>
      </c>
      <c r="B8" s="47">
        <v>2018</v>
      </c>
      <c r="C8" s="1">
        <v>108</v>
      </c>
      <c r="D8" s="1">
        <v>116</v>
      </c>
      <c r="E8" s="1">
        <v>123</v>
      </c>
      <c r="F8" s="1">
        <v>125</v>
      </c>
      <c r="G8" s="1">
        <v>113</v>
      </c>
      <c r="H8" s="1">
        <v>131</v>
      </c>
      <c r="I8" s="1">
        <v>95.8</v>
      </c>
      <c r="J8" s="1">
        <v>84.6</v>
      </c>
      <c r="K8" s="1">
        <v>116</v>
      </c>
      <c r="L8" s="1">
        <v>109</v>
      </c>
      <c r="M8" s="1">
        <v>120</v>
      </c>
      <c r="N8" s="1">
        <v>97</v>
      </c>
      <c r="O8" s="13">
        <f>SUM(C8:N8)</f>
        <v>1338.4</v>
      </c>
      <c r="P8" s="29">
        <v>2</v>
      </c>
      <c r="Q8" s="21">
        <f t="shared" si="0"/>
        <v>111.53333333333335</v>
      </c>
      <c r="R8" s="75"/>
      <c r="S8" s="69">
        <f t="shared" ref="S8:S14" ca="1" si="2">SUM(OFFSET(C8,,,,COUNTA($C$14:$N$14)))</f>
        <v>224</v>
      </c>
      <c r="T8" s="71">
        <f t="shared" ca="1" si="1"/>
        <v>1114.4000000000001</v>
      </c>
    </row>
    <row r="9" spans="1:28" ht="21.6" customHeight="1" x14ac:dyDescent="0.25">
      <c r="A9" s="81"/>
      <c r="B9" s="47">
        <v>2019</v>
      </c>
      <c r="C9" s="1">
        <v>101</v>
      </c>
      <c r="D9" s="1">
        <v>124</v>
      </c>
      <c r="E9" s="1">
        <v>143</v>
      </c>
      <c r="F9" s="1">
        <v>143</v>
      </c>
      <c r="G9" s="1">
        <v>148</v>
      </c>
      <c r="H9" s="1">
        <v>127</v>
      </c>
      <c r="I9" s="1">
        <v>109</v>
      </c>
      <c r="J9" s="1">
        <v>85.6</v>
      </c>
      <c r="K9" s="1">
        <v>142</v>
      </c>
      <c r="L9" s="1">
        <v>157</v>
      </c>
      <c r="M9" s="1">
        <v>137</v>
      </c>
      <c r="N9" s="1">
        <v>106</v>
      </c>
      <c r="O9" s="13">
        <f t="shared" ref="O9:O14" si="3">SUM(C9:N9)</f>
        <v>1522.6</v>
      </c>
      <c r="P9" s="19">
        <v>1</v>
      </c>
      <c r="Q9" s="21">
        <f t="shared" si="0"/>
        <v>126.88333333333333</v>
      </c>
      <c r="R9" s="75"/>
      <c r="S9" s="69">
        <f t="shared" ca="1" si="2"/>
        <v>225</v>
      </c>
      <c r="T9" s="71">
        <f t="shared" ca="1" si="1"/>
        <v>1297.5999999999999</v>
      </c>
    </row>
    <row r="10" spans="1:28" ht="21.6" customHeight="1" x14ac:dyDescent="0.25">
      <c r="A10" s="81"/>
      <c r="B10" s="47">
        <v>2020</v>
      </c>
      <c r="C10" s="1">
        <v>161</v>
      </c>
      <c r="D10" s="1">
        <v>174</v>
      </c>
      <c r="E10" s="1">
        <v>111</v>
      </c>
      <c r="F10" s="1">
        <v>3.5</v>
      </c>
      <c r="G10" s="1">
        <v>73.2</v>
      </c>
      <c r="H10" s="1">
        <v>131</v>
      </c>
      <c r="I10" s="1">
        <v>141</v>
      </c>
      <c r="J10" s="1">
        <v>101</v>
      </c>
      <c r="K10" s="1">
        <v>179</v>
      </c>
      <c r="L10" s="1">
        <v>186</v>
      </c>
      <c r="M10" s="1">
        <v>186</v>
      </c>
      <c r="N10" s="1">
        <v>137</v>
      </c>
      <c r="O10" s="13">
        <f t="shared" si="3"/>
        <v>1583.7</v>
      </c>
      <c r="P10" s="19">
        <v>1</v>
      </c>
      <c r="Q10" s="21">
        <f t="shared" si="0"/>
        <v>131.97499999999999</v>
      </c>
      <c r="R10" s="75"/>
      <c r="S10" s="69">
        <f t="shared" ca="1" si="2"/>
        <v>335</v>
      </c>
      <c r="T10" s="71">
        <f t="shared" ca="1" si="1"/>
        <v>1248.7</v>
      </c>
    </row>
    <row r="11" spans="1:28" ht="21.6" customHeight="1" x14ac:dyDescent="0.25">
      <c r="A11" s="81"/>
      <c r="B11" s="47">
        <v>2021</v>
      </c>
      <c r="C11" s="1">
        <v>158</v>
      </c>
      <c r="D11" s="1">
        <v>157</v>
      </c>
      <c r="E11" s="1">
        <v>183</v>
      </c>
      <c r="F11" s="1">
        <v>156</v>
      </c>
      <c r="G11" s="1">
        <v>152</v>
      </c>
      <c r="H11" s="1">
        <v>121</v>
      </c>
      <c r="I11" s="1">
        <v>151</v>
      </c>
      <c r="J11" s="1">
        <v>74.2</v>
      </c>
      <c r="K11" s="1">
        <v>95.5</v>
      </c>
      <c r="L11" s="1">
        <v>109</v>
      </c>
      <c r="M11" s="1">
        <v>131</v>
      </c>
      <c r="N11" s="1">
        <v>107</v>
      </c>
      <c r="O11" s="13">
        <f t="shared" si="3"/>
        <v>1594.7</v>
      </c>
      <c r="P11" s="19"/>
      <c r="Q11" s="21">
        <f t="shared" si="0"/>
        <v>132.89166666666668</v>
      </c>
      <c r="R11" s="75"/>
      <c r="S11" s="69">
        <f t="shared" ca="1" si="2"/>
        <v>315</v>
      </c>
      <c r="T11" s="71">
        <f t="shared" ca="1" si="1"/>
        <v>1279.7</v>
      </c>
    </row>
    <row r="12" spans="1:28" ht="21.6" customHeight="1" x14ac:dyDescent="0.25">
      <c r="A12" s="81"/>
      <c r="B12" s="47">
        <v>2022</v>
      </c>
      <c r="C12" s="1">
        <v>155</v>
      </c>
      <c r="D12" s="1">
        <v>164</v>
      </c>
      <c r="E12" s="1">
        <v>151</v>
      </c>
      <c r="F12" s="1">
        <v>154</v>
      </c>
      <c r="G12" s="1">
        <v>181</v>
      </c>
      <c r="H12" s="1">
        <v>174</v>
      </c>
      <c r="I12" s="1">
        <v>173</v>
      </c>
      <c r="J12" s="1">
        <v>123</v>
      </c>
      <c r="K12" s="1">
        <v>202</v>
      </c>
      <c r="L12" s="1">
        <v>184</v>
      </c>
      <c r="M12" s="1">
        <v>186</v>
      </c>
      <c r="N12" s="1">
        <v>114</v>
      </c>
      <c r="O12" s="13">
        <f>SUM(C12:N12)</f>
        <v>1961</v>
      </c>
      <c r="P12" s="19"/>
      <c r="Q12" s="21"/>
      <c r="R12" s="75"/>
      <c r="S12" s="69">
        <f ca="1">SUM(OFFSET(C12,,,,COUNTA($C$14:$N$14)))</f>
        <v>319</v>
      </c>
      <c r="T12" s="71">
        <f ca="1">O12-S12</f>
        <v>1642</v>
      </c>
    </row>
    <row r="13" spans="1:28" ht="21.6" customHeight="1" x14ac:dyDescent="0.25">
      <c r="A13" s="81"/>
      <c r="B13" s="47">
        <v>2023</v>
      </c>
      <c r="C13" s="1">
        <v>202</v>
      </c>
      <c r="D13" s="1">
        <v>186</v>
      </c>
      <c r="E13" s="1">
        <v>237</v>
      </c>
      <c r="F13" s="1">
        <v>210</v>
      </c>
      <c r="G13" s="1">
        <v>222</v>
      </c>
      <c r="H13" s="1">
        <v>230</v>
      </c>
      <c r="I13" s="1">
        <v>194</v>
      </c>
      <c r="J13" s="1">
        <v>135</v>
      </c>
      <c r="K13" s="1">
        <v>160</v>
      </c>
      <c r="L13" s="1">
        <v>215</v>
      </c>
      <c r="M13" s="1">
        <v>226</v>
      </c>
      <c r="N13" s="1">
        <v>154</v>
      </c>
      <c r="O13" s="13">
        <f>SUM(C13:N13)</f>
        <v>2371</v>
      </c>
      <c r="P13" s="19"/>
      <c r="Q13" s="21"/>
      <c r="R13" s="75"/>
      <c r="S13" s="69">
        <f ca="1">SUM(OFFSET(C13,,,,COUNTA($C$14:$N$14)))</f>
        <v>388</v>
      </c>
      <c r="T13" s="71">
        <f ca="1">O13-S13</f>
        <v>1983</v>
      </c>
    </row>
    <row r="14" spans="1:28" ht="21.6" customHeight="1" x14ac:dyDescent="0.25">
      <c r="A14" s="82"/>
      <c r="B14" s="47">
        <v>2024</v>
      </c>
      <c r="C14" s="1">
        <v>224</v>
      </c>
      <c r="D14" s="1">
        <v>218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3">
        <f t="shared" si="3"/>
        <v>442</v>
      </c>
      <c r="P14" s="19"/>
      <c r="Q14" s="21">
        <f t="shared" si="0"/>
        <v>221</v>
      </c>
      <c r="R14" s="75"/>
      <c r="S14" s="69">
        <f t="shared" ca="1" si="2"/>
        <v>442</v>
      </c>
      <c r="T14" s="71">
        <f ca="1">O14-S14</f>
        <v>0</v>
      </c>
    </row>
    <row r="15" spans="1:28" ht="21.6" customHeight="1" x14ac:dyDescent="0.25">
      <c r="A15" s="80" t="s">
        <v>11</v>
      </c>
      <c r="B15" s="41" t="s">
        <v>35</v>
      </c>
      <c r="C15" s="67">
        <f>+C$14/C$13-1</f>
        <v>0.10891089108910901</v>
      </c>
      <c r="D15" s="67">
        <f t="shared" ref="D15:N15" si="4">+D$14/D$13-1</f>
        <v>0.17204301075268824</v>
      </c>
      <c r="E15" s="67">
        <f t="shared" si="4"/>
        <v>-1</v>
      </c>
      <c r="F15" s="67">
        <f t="shared" si="4"/>
        <v>-1</v>
      </c>
      <c r="G15" s="67">
        <f t="shared" si="4"/>
        <v>-1</v>
      </c>
      <c r="H15" s="67">
        <f t="shared" si="4"/>
        <v>-1</v>
      </c>
      <c r="I15" s="67">
        <f t="shared" si="4"/>
        <v>-1</v>
      </c>
      <c r="J15" s="67">
        <f t="shared" si="4"/>
        <v>-1</v>
      </c>
      <c r="K15" s="67">
        <f t="shared" si="4"/>
        <v>-1</v>
      </c>
      <c r="L15" s="67">
        <f t="shared" si="4"/>
        <v>-1</v>
      </c>
      <c r="M15" s="67">
        <f t="shared" si="4"/>
        <v>-1</v>
      </c>
      <c r="N15" s="67">
        <f t="shared" si="4"/>
        <v>-1</v>
      </c>
      <c r="O15" s="14"/>
      <c r="P15" s="19"/>
      <c r="Q15" s="21"/>
      <c r="R15" s="75"/>
      <c r="T15" s="71"/>
    </row>
    <row r="16" spans="1:28" ht="21.6" customHeight="1" x14ac:dyDescent="0.25">
      <c r="A16" s="81"/>
      <c r="B16" s="42" t="s">
        <v>9</v>
      </c>
      <c r="C16" s="68"/>
      <c r="D16" s="67">
        <f ca="1">IF(D$14="","",SUM(OFFSET($C$14,,,,COUNTA($C14:D$14)))/SUM(OFFSET($C$13,,,,COUNTA($C$14:D$14)))-1)</f>
        <v>0.13917525773195871</v>
      </c>
      <c r="E16" s="67" t="str">
        <f ca="1">IF(E$14="","",SUM(OFFSET($C$14,,,,COUNTA($C14:E$14)))/SUM(OFFSET($C$13,,,,COUNTA($C$14:E$14)))-1)</f>
        <v/>
      </c>
      <c r="F16" s="67" t="str">
        <f ca="1">IF(F$14="","",SUM(OFFSET($C$14,,,,COUNTA($C14:F$14)))/SUM(OFFSET($C$13,,,,COUNTA($C$14:F$14)))-1)</f>
        <v/>
      </c>
      <c r="G16" s="67" t="str">
        <f ca="1">IF(G$14="","",SUM(OFFSET($C$14,,,,COUNTA($C14:G$14)))/SUM(OFFSET($C$13,,,,COUNTA($C$14:G$14)))-1)</f>
        <v/>
      </c>
      <c r="H16" s="67" t="str">
        <f ca="1">IF(H$14="","",SUM(OFFSET($C$14,,,,COUNTA($C14:H$14)))/SUM(OFFSET($C$13,,,,COUNTA($C$14:H$14)))-1)</f>
        <v/>
      </c>
      <c r="I16" s="67" t="str">
        <f ca="1">IF(I$14="","",SUM(OFFSET($C$14,,,,COUNTA($C14:I$14)))/SUM(OFFSET($C$13,,,,COUNTA($C$14:I$14)))-1)</f>
        <v/>
      </c>
      <c r="J16" s="67" t="str">
        <f ca="1">IF(J$14="","",SUM(OFFSET($C$14,,,,COUNTA($C14:J$14)))/SUM(OFFSET($C$13,,,,COUNTA($C$14:J$14)))-1)</f>
        <v/>
      </c>
      <c r="K16" s="67" t="str">
        <f ca="1">IF(K$14="","",SUM(OFFSET($C$14,,,,COUNTA($C14:K$14)))/SUM(OFFSET($C$13,,,,COUNTA($C$14:K$14)))-1)</f>
        <v/>
      </c>
      <c r="L16" s="67" t="str">
        <f ca="1">IF(L$14="","",SUM(OFFSET($C$14,,,,COUNTA($C14:L$14)))/SUM(OFFSET($C$13,,,,COUNTA($C$14:L$14)))-1)</f>
        <v/>
      </c>
      <c r="M16" s="67" t="str">
        <f ca="1">IF(M$14="","",SUM(OFFSET($C$14,,,,COUNTA($C14:M$14)))/SUM(OFFSET($C$13,,,,COUNTA($C$14:M$14)))-1)</f>
        <v/>
      </c>
      <c r="N16" s="67" t="str">
        <f ca="1">IF(N$14="","",SUM(OFFSET($C$14,,,,COUNTA($C14:N$14)))/SUM(OFFSET($C$13,,,,COUNTA($C$14:N$14)))-1)</f>
        <v/>
      </c>
      <c r="O16" s="73"/>
      <c r="P16" s="19"/>
      <c r="Q16" s="21"/>
      <c r="R16" s="75"/>
      <c r="S16" s="44"/>
      <c r="T16" s="44"/>
      <c r="V16" s="44"/>
      <c r="W16" s="77"/>
      <c r="X16" s="78"/>
      <c r="Y16" s="78"/>
      <c r="Z16" s="78"/>
      <c r="AA16" s="79"/>
      <c r="AB16" s="32"/>
    </row>
    <row r="17" spans="1:20" ht="16.95" customHeight="1" x14ac:dyDescent="0.25">
      <c r="A17" s="81"/>
      <c r="B17" s="41" t="s">
        <v>33</v>
      </c>
      <c r="C17" s="67">
        <f>+C$13/C$12-1</f>
        <v>0.3032258064516129</v>
      </c>
      <c r="D17" s="67">
        <f t="shared" ref="D17:N17" si="5">+D$13/D$12-1</f>
        <v>0.13414634146341453</v>
      </c>
      <c r="E17" s="67">
        <f t="shared" si="5"/>
        <v>0.56953642384105962</v>
      </c>
      <c r="F17" s="67">
        <f t="shared" si="5"/>
        <v>0.36363636363636354</v>
      </c>
      <c r="G17" s="67">
        <f t="shared" si="5"/>
        <v>0.22651933701657456</v>
      </c>
      <c r="H17" s="67">
        <f t="shared" si="5"/>
        <v>0.32183908045977017</v>
      </c>
      <c r="I17" s="67">
        <f t="shared" si="5"/>
        <v>0.12138728323699421</v>
      </c>
      <c r="J17" s="67">
        <f t="shared" si="5"/>
        <v>9.7560975609756184E-2</v>
      </c>
      <c r="K17" s="67">
        <f t="shared" si="5"/>
        <v>-0.20792079207920788</v>
      </c>
      <c r="L17" s="67">
        <f t="shared" si="5"/>
        <v>0.16847826086956519</v>
      </c>
      <c r="M17" s="67">
        <f t="shared" si="5"/>
        <v>0.21505376344086025</v>
      </c>
      <c r="N17" s="67">
        <f t="shared" si="5"/>
        <v>0.35087719298245612</v>
      </c>
      <c r="O17" s="73"/>
      <c r="P17" s="19"/>
      <c r="Q17" s="21"/>
      <c r="R17" s="75"/>
      <c r="T17" s="71"/>
    </row>
    <row r="18" spans="1:20" ht="16.95" customHeight="1" x14ac:dyDescent="0.25">
      <c r="A18" s="81"/>
      <c r="B18" s="42" t="s">
        <v>9</v>
      </c>
      <c r="C18" s="68"/>
      <c r="D18" s="67">
        <f ca="1">IF(D$13="","",SUM(OFFSET($C$13,,,,COUNTA($C13:D$13)))/SUM(OFFSET($C$12,,,,COUNTA($C$13:D$13)))-1)</f>
        <v>0.21630094043887138</v>
      </c>
      <c r="E18" s="67">
        <f ca="1">IF(E$13="","",SUM(OFFSET($C$13,,,,COUNTA($C13:E$13)))/SUM(OFFSET($C$12,,,,COUNTA($C$13:E$13)))-1)</f>
        <v>0.32978723404255317</v>
      </c>
      <c r="F18" s="67">
        <f ca="1">IF(F$13="","",SUM(OFFSET($C$13,,,,COUNTA($C13:F$13)))/SUM(OFFSET($C$12,,,,COUNTA($C$13:F$13)))-1)</f>
        <v>0.33814102564102555</v>
      </c>
      <c r="G18" s="67">
        <f ca="1">IF(G$13="","",SUM(OFFSET($C$13,,,,COUNTA($C13:G$13)))/SUM(OFFSET($C$12,,,,COUNTA($C$13:G$13)))-1)</f>
        <v>0.31304347826086953</v>
      </c>
      <c r="H18" s="67">
        <f ca="1">IF(H$13="","",SUM(OFFSET($C$13,,,,COUNTA($C13:H$13)))/SUM(OFFSET($C$12,,,,COUNTA($C$13:H$13)))-1)</f>
        <v>0.31460674157303381</v>
      </c>
      <c r="I18" s="67">
        <f ca="1">IF(I$13="","",SUM(OFFSET($C$13,,,,COUNTA($C13:I$13)))/SUM(OFFSET($C$12,,,,COUNTA($C$13:I$13)))-1)</f>
        <v>0.28559027777777768</v>
      </c>
      <c r="J18" s="67">
        <f ca="1">IF(J$13="","",SUM(OFFSET($C$13,,,,COUNTA($C13:J$13)))/SUM(OFFSET($C$12,,,,COUNTA($C$13:J$13)))-1)</f>
        <v>0.26745098039215676</v>
      </c>
      <c r="K18" s="67">
        <f ca="1">IF(K$13="","",SUM(OFFSET($C$13,,,,COUNTA($C13:K$13)))/SUM(OFFSET($C$12,,,,COUNTA($C$13:K$13)))-1)</f>
        <v>0.20243737305348675</v>
      </c>
      <c r="L18" s="67">
        <f ca="1">IF(L$13="","",SUM(OFFSET($C$13,,,,COUNTA($C13:L$13)))/SUM(OFFSET($C$12,,,,COUNTA($C$13:L$13)))-1)</f>
        <v>0.19867549668874163</v>
      </c>
      <c r="M18" s="67">
        <f ca="1">IF(M$13="","",SUM(OFFSET($C$13,,,,COUNTA($C13:M$13)))/SUM(OFFSET($C$12,,,,COUNTA($C$13:M$13)))-1)</f>
        <v>0.20032485110990805</v>
      </c>
      <c r="N18" s="67">
        <f ca="1">IF(N$13="","",SUM(OFFSET($C$13,,,,COUNTA($C13:N$13)))/SUM(OFFSET($C$12,,,,COUNTA($C$13:N$13)))-1)</f>
        <v>0.20907700152983177</v>
      </c>
      <c r="O18" s="14"/>
      <c r="P18" s="19"/>
      <c r="Q18" s="21"/>
      <c r="R18" s="76"/>
      <c r="T18" s="71"/>
    </row>
    <row r="19" spans="1:20" ht="16.95" customHeight="1" x14ac:dyDescent="0.25">
      <c r="A19" s="81"/>
      <c r="B19" s="41" t="s">
        <v>8</v>
      </c>
      <c r="C19" s="67">
        <f>+C$12/C$11-1</f>
        <v>-1.8987341772151889E-2</v>
      </c>
      <c r="D19" s="67">
        <f t="shared" ref="D19:N19" si="6">+D$12/D$11-1</f>
        <v>4.4585987261146487E-2</v>
      </c>
      <c r="E19" s="67">
        <f t="shared" si="6"/>
        <v>-0.17486338797814205</v>
      </c>
      <c r="F19" s="67">
        <f t="shared" si="6"/>
        <v>-1.2820512820512775E-2</v>
      </c>
      <c r="G19" s="67">
        <f t="shared" si="6"/>
        <v>0.19078947368421062</v>
      </c>
      <c r="H19" s="67">
        <f t="shared" si="6"/>
        <v>0.43801652892561993</v>
      </c>
      <c r="I19" s="67">
        <f t="shared" si="6"/>
        <v>0.14569536423841067</v>
      </c>
      <c r="J19" s="67">
        <f t="shared" si="6"/>
        <v>0.65768194070080854</v>
      </c>
      <c r="K19" s="67">
        <f t="shared" si="6"/>
        <v>1.1151832460732982</v>
      </c>
      <c r="L19" s="67">
        <f t="shared" si="6"/>
        <v>0.68807339449541294</v>
      </c>
      <c r="M19" s="67">
        <f t="shared" si="6"/>
        <v>0.41984732824427473</v>
      </c>
      <c r="N19" s="67">
        <f t="shared" si="6"/>
        <v>6.5420560747663448E-2</v>
      </c>
      <c r="O19" s="14"/>
      <c r="P19" s="19"/>
      <c r="Q19" s="21"/>
      <c r="R19" s="75"/>
      <c r="T19" s="71"/>
    </row>
    <row r="20" spans="1:20" ht="16.95" customHeight="1" x14ac:dyDescent="0.25">
      <c r="A20" s="81"/>
      <c r="B20" s="42" t="s">
        <v>9</v>
      </c>
      <c r="C20" s="68"/>
      <c r="D20" s="67">
        <f ca="1">IF(D$12="","",SUM(OFFSET($C$12,,,,COUNTA($C12:D$12)))/SUM(OFFSET($C$11,,,,COUNTA($C$12:D$12)))-1)</f>
        <v>1.2698412698412653E-2</v>
      </c>
      <c r="E20" s="67">
        <f ca="1">IF(E$12="","",SUM(OFFSET($C$12,,,,COUNTA($C12:E$12)))/SUM(OFFSET($C$11,,,,COUNTA($C$12:E$12)))-1)</f>
        <v>-5.6224899598393607E-2</v>
      </c>
      <c r="F20" s="67">
        <f ca="1">IF(F$12="","",SUM(OFFSET($C$12,,,,COUNTA($C12:F$12)))/SUM(OFFSET($C$11,,,,COUNTA($C$12:F$12)))-1)</f>
        <v>-4.587155963302747E-2</v>
      </c>
      <c r="G20" s="67">
        <f ca="1">IF(G$12="","",SUM(OFFSET($C$12,,,,COUNTA($C12:G$12)))/SUM(OFFSET($C$11,,,,COUNTA($C$12:G$12)))-1)</f>
        <v>-1.2406947890818421E-3</v>
      </c>
      <c r="H20" s="67">
        <f ca="1">IF(H$12="","",SUM(OFFSET($C$12,,,,COUNTA($C12:H$12)))/SUM(OFFSET($C$11,,,,COUNTA($C$12:H$12)))-1)</f>
        <v>5.6094929881337574E-2</v>
      </c>
      <c r="I20" s="67">
        <f ca="1">IF(I$12="","",SUM(OFFSET($C$12,,,,COUNTA($C12:I$12)))/SUM(OFFSET($C$11,,,,COUNTA($C$12:I$12)))-1)</f>
        <v>6.8645640074211478E-2</v>
      </c>
      <c r="J20" s="67">
        <f ca="1">IF(J$12="","",SUM(OFFSET($C$12,,,,COUNTA($C12:J$12)))/SUM(OFFSET($C$11,,,,COUNTA($C$12:J$12)))-1)</f>
        <v>0.10657871897240057</v>
      </c>
      <c r="K20" s="67">
        <f ca="1">IF(K$12="","",SUM(OFFSET($C$12,,,,COUNTA($C12:K$12)))/SUM(OFFSET($C$11,,,,COUNTA($C$12:K$12)))-1)</f>
        <v>0.18377815179931067</v>
      </c>
      <c r="L20" s="67">
        <f ca="1">IF(L$12="","",SUM(OFFSET($C$12,,,,COUNTA($C12:L$12)))/SUM(OFFSET($C$11,,,,COUNTA($C$12:L$12)))-1)</f>
        <v>0.22429424338468329</v>
      </c>
      <c r="M20" s="67">
        <f ca="1">IF(M$12="","",SUM(OFFSET($C$12,,,,COUNTA($C12:M$12)))/SUM(OFFSET($C$11,,,,COUNTA($C$12:M$12)))-1)</f>
        <v>0.24151374605095111</v>
      </c>
      <c r="N20" s="67">
        <f ca="1">IF(N$12="","",SUM(OFFSET($C$12,,,,COUNTA($C12:N$12)))/SUM(OFFSET($C$11,,,,COUNTA($C$12:N$12)))-1)</f>
        <v>0.22969837587006947</v>
      </c>
      <c r="O20" s="14"/>
      <c r="P20" s="19"/>
      <c r="Q20" s="21"/>
      <c r="R20" s="75"/>
      <c r="T20" s="71"/>
    </row>
    <row r="21" spans="1:20" ht="16.95" customHeight="1" x14ac:dyDescent="0.25">
      <c r="A21" s="81"/>
      <c r="B21" s="41" t="s">
        <v>5</v>
      </c>
      <c r="C21" s="67">
        <f>+C$11/C$10-1</f>
        <v>-1.8633540372670843E-2</v>
      </c>
      <c r="D21" s="67">
        <f t="shared" ref="D21:N21" si="7">+D$11/D$10-1</f>
        <v>-9.7701149425287404E-2</v>
      </c>
      <c r="E21" s="67">
        <f t="shared" si="7"/>
        <v>0.64864864864864868</v>
      </c>
      <c r="F21" s="67">
        <f t="shared" si="7"/>
        <v>43.571428571428569</v>
      </c>
      <c r="G21" s="67">
        <f t="shared" si="7"/>
        <v>1.0765027322404372</v>
      </c>
      <c r="H21" s="67">
        <f t="shared" si="7"/>
        <v>-7.6335877862595436E-2</v>
      </c>
      <c r="I21" s="67">
        <f t="shared" si="7"/>
        <v>7.0921985815602939E-2</v>
      </c>
      <c r="J21" s="67">
        <f t="shared" si="7"/>
        <v>-0.26534653465346536</v>
      </c>
      <c r="K21" s="67">
        <f t="shared" si="7"/>
        <v>-0.46648044692737434</v>
      </c>
      <c r="L21" s="67">
        <f t="shared" si="7"/>
        <v>-0.41397849462365588</v>
      </c>
      <c r="M21" s="67">
        <f t="shared" si="7"/>
        <v>-0.29569892473118276</v>
      </c>
      <c r="N21" s="67">
        <f t="shared" si="7"/>
        <v>-0.21897810218978098</v>
      </c>
      <c r="O21" s="14"/>
      <c r="P21" s="19"/>
      <c r="Q21" s="21"/>
      <c r="R21" s="75"/>
      <c r="T21" s="71"/>
    </row>
    <row r="22" spans="1:20" ht="16.95" customHeight="1" x14ac:dyDescent="0.25">
      <c r="A22" s="81"/>
      <c r="B22" s="42" t="s">
        <v>9</v>
      </c>
      <c r="C22" s="68"/>
      <c r="D22" s="67">
        <f ca="1">IF(D$11="","",SUM(OFFSET($C$11,,,,COUNTA($C11:D$11)))/SUM(OFFSET($C$10,,,,COUNTA($C$11:D$11)))-1)</f>
        <v>-5.9701492537313383E-2</v>
      </c>
      <c r="E22" s="67">
        <f ca="1">IF(E$11="","",SUM(OFFSET($C$11,,,,COUNTA($C11:E$11)))/SUM(OFFSET($C$10,,,,COUNTA($C$11:E$11)))-1)</f>
        <v>0.11659192825112097</v>
      </c>
      <c r="F22" s="67">
        <f ca="1">IF(F$11="","",SUM(OFFSET($C$11,,,,COUNTA($C11:F$11)))/SUM(OFFSET($C$10,,,,COUNTA($C$11:F$11)))-1)</f>
        <v>0.45494994438264746</v>
      </c>
      <c r="G22" s="67">
        <f ca="1">IF(G$11="","",SUM(OFFSET($C$11,,,,COUNTA($C11:G$11)))/SUM(OFFSET($C$10,,,,COUNTA($C$11:G$11)))-1)</f>
        <v>0.54199349531279872</v>
      </c>
      <c r="H22" s="67">
        <f ca="1">IF(H$11="","",SUM(OFFSET($C$11,,,,COUNTA($C11:H$11)))/SUM(OFFSET($C$10,,,,COUNTA($C$11:H$11)))-1)</f>
        <v>0.41808168884809538</v>
      </c>
      <c r="I22" s="67">
        <f ca="1">IF(I$11="","",SUM(OFFSET($C$11,,,,COUNTA($C11:I$11)))/SUM(OFFSET($C$10,,,,COUNTA($C$11:I$11)))-1)</f>
        <v>0.35648672455014463</v>
      </c>
      <c r="J22" s="67">
        <f ca="1">IF(J$11="","",SUM(OFFSET($C$11,,,,COUNTA($C11:J$11)))/SUM(OFFSET($C$10,,,,COUNTA($C$11:J$11)))-1)</f>
        <v>0.28636820363961135</v>
      </c>
      <c r="K22" s="67">
        <f ca="1">IF(K$11="","",SUM(OFFSET($C$11,,,,COUNTA($C11:K$11)))/SUM(OFFSET($C$10,,,,COUNTA($C$11:K$11)))-1)</f>
        <v>0.16097515585744859</v>
      </c>
      <c r="L22" s="67">
        <f ca="1">IF(L$11="","",SUM(OFFSET($C$11,,,,COUNTA($C11:L$11)))/SUM(OFFSET($C$10,,,,COUNTA($C$11:L$11)))-1)</f>
        <v>7.6148171650670227E-2</v>
      </c>
      <c r="M22" s="67">
        <f ca="1">IF(M$11="","",SUM(OFFSET($C$11,,,,COUNTA($C11:M$11)))/SUM(OFFSET($C$10,,,,COUNTA($C$11:M$11)))-1)</f>
        <v>2.8340360821179189E-2</v>
      </c>
      <c r="N22" s="67">
        <f ca="1">IF(N$11="","",SUM(OFFSET($C$11,,,,COUNTA($C11:N$11)))/SUM(OFFSET($C$10,,,,COUNTA($C$11:N$11)))-1)</f>
        <v>6.9457599292794825E-3</v>
      </c>
      <c r="O22" s="14"/>
      <c r="P22" s="19"/>
      <c r="Q22" s="21"/>
      <c r="R22" s="75"/>
      <c r="T22" s="71"/>
    </row>
    <row r="23" spans="1:20" ht="16.95" customHeight="1" x14ac:dyDescent="0.25">
      <c r="A23" s="81"/>
      <c r="B23" s="41" t="s">
        <v>2</v>
      </c>
      <c r="C23" s="67">
        <f>+C$10/C$9-1</f>
        <v>0.59405940594059414</v>
      </c>
      <c r="D23" s="67">
        <f t="shared" ref="D23:N23" si="8">+D$10/D$9-1</f>
        <v>0.40322580645161299</v>
      </c>
      <c r="E23" s="67">
        <f t="shared" si="8"/>
        <v>-0.22377622377622375</v>
      </c>
      <c r="F23" s="67">
        <f t="shared" si="8"/>
        <v>-0.97552447552447552</v>
      </c>
      <c r="G23" s="67">
        <f t="shared" si="8"/>
        <v>-0.50540540540540535</v>
      </c>
      <c r="H23" s="67">
        <f t="shared" si="8"/>
        <v>3.1496062992125928E-2</v>
      </c>
      <c r="I23" s="67">
        <f t="shared" si="8"/>
        <v>0.29357798165137616</v>
      </c>
      <c r="J23" s="67">
        <f t="shared" si="8"/>
        <v>0.17990654205607481</v>
      </c>
      <c r="K23" s="67">
        <f t="shared" si="8"/>
        <v>0.26056338028169024</v>
      </c>
      <c r="L23" s="67">
        <f t="shared" si="8"/>
        <v>0.1847133757961783</v>
      </c>
      <c r="M23" s="67">
        <f t="shared" si="8"/>
        <v>0.35766423357664223</v>
      </c>
      <c r="N23" s="67">
        <f t="shared" si="8"/>
        <v>0.29245283018867929</v>
      </c>
      <c r="O23" s="15"/>
      <c r="P23" s="17"/>
      <c r="Q23" s="20"/>
      <c r="R23" s="75"/>
    </row>
    <row r="24" spans="1:20" ht="16.95" customHeight="1" x14ac:dyDescent="0.25">
      <c r="A24" s="81"/>
      <c r="B24" s="42" t="s">
        <v>9</v>
      </c>
      <c r="C24" s="68"/>
      <c r="D24" s="67">
        <f ca="1">IF(D$10="","",SUM(OFFSET($C$10,,,,COUNTA($C$10:D10)))/SUM(OFFSET($C$9,,,,COUNTA($C$10:D$10)))-1)</f>
        <v>0.48888888888888893</v>
      </c>
      <c r="E24" s="67">
        <f ca="1">IF(E$10="","",SUM(OFFSET($C$10,,,,COUNTA($C$10:E10)))/SUM(OFFSET($C$9,,,,COUNTA($C$10:E$10)))-1)</f>
        <v>0.21195652173913038</v>
      </c>
      <c r="F24" s="67">
        <f ca="1">IF(F$10="","",SUM(OFFSET($C$10,,,,COUNTA($C$10:F10)))/SUM(OFFSET($C$9,,,,COUNTA($C$10:F$10)))-1)</f>
        <v>-0.12035225048923681</v>
      </c>
      <c r="G24" s="67">
        <f ca="1">IF(G$10="","",SUM(OFFSET($C$10,,,,COUNTA($C$10:G10)))/SUM(OFFSET($C$9,,,,COUNTA($C$10:G$10)))-1)</f>
        <v>-0.20682852807283758</v>
      </c>
      <c r="H24" s="67">
        <f ca="1">IF(H$10="","",SUM(OFFSET($C$10,,,,COUNTA($C$10:H10)))/SUM(OFFSET($C$9,,,,COUNTA($C$10:H$10)))-1)</f>
        <v>-0.16832061068702286</v>
      </c>
      <c r="I24" s="67">
        <f ca="1">IF(I$10="","",SUM(OFFSET($C$10,,,,COUNTA($C$10:I10)))/SUM(OFFSET($C$9,,,,COUNTA($C$10:I$10)))-1)</f>
        <v>-0.11206703910614524</v>
      </c>
      <c r="J24" s="67">
        <f ca="1">IF(J$10="","",SUM(OFFSET($C$10,,,,COUNTA($C$10:J10)))/SUM(OFFSET($C$9,,,,COUNTA($C$10:J$10)))-1)</f>
        <v>-8.6579645115235526E-2</v>
      </c>
      <c r="K24" s="67">
        <f ca="1">IF(K$10="","",SUM(OFFSET($C$10,,,,COUNTA($C$10:K10)))/SUM(OFFSET($C$9,,,,COUNTA($C$10:K$10)))-1)</f>
        <v>-4.2668804560840767E-2</v>
      </c>
      <c r="L24" s="67">
        <f ca="1">IF(L$10="","",SUM(OFFSET($C$10,,,,COUNTA($C$10:L10)))/SUM(OFFSET($C$9,,,,COUNTA($C$10:L$10)))-1)</f>
        <v>-1.4770240700218706E-2</v>
      </c>
      <c r="M24" s="67">
        <f ca="1">IF(M$10="","",SUM(OFFSET($C$10,,,,COUNTA($C$10:M10)))/SUM(OFFSET($C$9,,,,COUNTA($C$10:M$10)))-1)</f>
        <v>2.1248058732175723E-2</v>
      </c>
      <c r="N24" s="67">
        <f ca="1">IF(N$10="","",SUM(OFFSET($C$10,,,,COUNTA($C$10:N10)))/SUM(OFFSET($C$9,,,,COUNTA($C$10:N$10)))-1)</f>
        <v>4.0128727177197066E-2</v>
      </c>
      <c r="O24" s="15"/>
      <c r="Q24" s="22"/>
      <c r="R24" s="75"/>
    </row>
    <row r="25" spans="1:20" ht="16.95" customHeight="1" x14ac:dyDescent="0.25">
      <c r="A25" s="81"/>
      <c r="B25" s="41" t="s">
        <v>1</v>
      </c>
      <c r="C25" s="67">
        <f>+C$9/C$8-1</f>
        <v>-6.481481481481477E-2</v>
      </c>
      <c r="D25" s="67">
        <f t="shared" ref="D25:N25" si="9">+D$9/D$8-1</f>
        <v>6.8965517241379226E-2</v>
      </c>
      <c r="E25" s="67">
        <f t="shared" si="9"/>
        <v>0.16260162601626016</v>
      </c>
      <c r="F25" s="67">
        <f t="shared" si="9"/>
        <v>0.14399999999999991</v>
      </c>
      <c r="G25" s="67">
        <f t="shared" si="9"/>
        <v>0.30973451327433632</v>
      </c>
      <c r="H25" s="67">
        <f t="shared" si="9"/>
        <v>-3.0534351145038219E-2</v>
      </c>
      <c r="I25" s="67">
        <f t="shared" si="9"/>
        <v>0.13778705636743216</v>
      </c>
      <c r="J25" s="67">
        <f t="shared" si="9"/>
        <v>1.1820330969267046E-2</v>
      </c>
      <c r="K25" s="67">
        <f t="shared" si="9"/>
        <v>0.22413793103448265</v>
      </c>
      <c r="L25" s="67">
        <f t="shared" si="9"/>
        <v>0.44036697247706424</v>
      </c>
      <c r="M25" s="67">
        <f t="shared" si="9"/>
        <v>0.14166666666666661</v>
      </c>
      <c r="N25" s="67">
        <f t="shared" si="9"/>
        <v>9.2783505154639068E-2</v>
      </c>
      <c r="O25" s="15"/>
      <c r="Q25" s="20"/>
      <c r="R25" s="75"/>
    </row>
    <row r="26" spans="1:20" ht="16.95" customHeight="1" x14ac:dyDescent="0.25">
      <c r="A26" s="82"/>
      <c r="B26" s="42" t="s">
        <v>9</v>
      </c>
      <c r="C26" s="68"/>
      <c r="D26" s="67">
        <f ca="1">IF(D9="","",SUM(OFFSET($C$9,,,,COUNTA($C$9:D9)))/SUM(OFFSET($C$8,,,,COUNTA($C$9:D9)))-1)</f>
        <v>4.4642857142858094E-3</v>
      </c>
      <c r="E26" s="67">
        <f ca="1">IF(E9="","",SUM(OFFSET($C$9,,,,COUNTA($C$9:E9)))/SUM(OFFSET($C$8,,,,COUNTA($C$9:E9)))-1)</f>
        <v>6.0518731988472574E-2</v>
      </c>
      <c r="F26" s="67">
        <f ca="1">IF(F9="","",SUM(OFFSET($C$9,,,,COUNTA($C$9:F9)))/SUM(OFFSET($C$8,,,,COUNTA($C$9:F9)))-1)</f>
        <v>8.2627118644067687E-2</v>
      </c>
      <c r="G26" s="67">
        <f ca="1">IF(G9="","",SUM(OFFSET($C$9,,,,COUNTA($C$9:G9)))/SUM(OFFSET($C$8,,,,COUNTA($C$9:G9)))-1)</f>
        <v>0.12649572649572649</v>
      </c>
      <c r="H26" s="67">
        <f ca="1">IF(H9="","",SUM(OFFSET($C$9,,,,COUNTA($C$9:H9)))/SUM(OFFSET($C$8,,,,COUNTA($C$9:H9)))-1)</f>
        <v>9.77653631284916E-2</v>
      </c>
      <c r="I26" s="67">
        <f ca="1">IF(I9="","",SUM(OFFSET($C$9,,,,COUNTA($C$9:I9)))/SUM(OFFSET($C$8,,,,COUNTA($C$9:I9)))-1)</f>
        <v>0.1024882976102488</v>
      </c>
      <c r="J26" s="67">
        <f ca="1">IF(J9="","",SUM(OFFSET($C$9,,,,COUNTA($C$9:J9)))/SUM(OFFSET($C$8,,,,COUNTA($C$9:J9)))-1)</f>
        <v>9.3931280678268614E-2</v>
      </c>
      <c r="K26" s="67">
        <f ca="1">IF(K9="","",SUM(OFFSET($C$9,,,,COUNTA($C$9:K9)))/SUM(OFFSET($C$8,,,,COUNTA($C$9:K9)))-1)</f>
        <v>0.10885025681548788</v>
      </c>
      <c r="L26" s="67">
        <f ca="1">IF(L9="","",SUM(OFFSET($C$9,,,,COUNTA($C$9:L9)))/SUM(OFFSET($C$8,,,,COUNTA($C$9:L9)))-1)</f>
        <v>0.14107365792759041</v>
      </c>
      <c r="M26" s="67">
        <f ca="1">IF(M9="","",SUM(OFFSET($C$9,,,,COUNTA($C$9:M9)))/SUM(OFFSET($C$8,,,,COUNTA($C$9:M9)))-1)</f>
        <v>0.14113098115031408</v>
      </c>
      <c r="N26" s="67">
        <f ca="1">IF(N9="","",SUM(OFFSET($C$9,,,,COUNTA($C$9:N9)))/SUM(OFFSET($C$8,,,,COUNTA($C$9:N9)))-1)</f>
        <v>0.13762701733413008</v>
      </c>
      <c r="O26" s="15"/>
      <c r="Q26" s="22"/>
      <c r="R26" s="75"/>
    </row>
    <row r="27" spans="1:20" ht="16.95" customHeight="1" x14ac:dyDescent="0.25">
      <c r="A27" s="63"/>
      <c r="B27" t="s">
        <v>20</v>
      </c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15"/>
      <c r="Q27" s="22"/>
      <c r="R27" s="75"/>
    </row>
    <row r="28" spans="1:20" x14ac:dyDescent="0.25">
      <c r="O28" s="15"/>
    </row>
    <row r="29" spans="1:20" x14ac:dyDescent="0.25">
      <c r="T29" s="72"/>
    </row>
    <row r="31" spans="1:20" x14ac:dyDescent="0.25">
      <c r="S31" s="72"/>
      <c r="T31" s="69" t="s">
        <v>3</v>
      </c>
    </row>
    <row r="48" spans="2:2" x14ac:dyDescent="0.25">
      <c r="B48" s="16" t="s">
        <v>4</v>
      </c>
    </row>
    <row r="49" spans="2:11" x14ac:dyDescent="0.25">
      <c r="B49" s="59" t="s">
        <v>6</v>
      </c>
    </row>
    <row r="50" spans="2:11" x14ac:dyDescent="0.25">
      <c r="B50" s="39" t="s">
        <v>7</v>
      </c>
      <c r="H50" s="16"/>
    </row>
    <row r="51" spans="2:11" x14ac:dyDescent="0.25">
      <c r="C51" s="60"/>
      <c r="D51" s="60"/>
      <c r="E51" s="60"/>
      <c r="F51" s="60"/>
      <c r="G51" s="60"/>
      <c r="H51" s="60"/>
      <c r="I51" s="59"/>
      <c r="J51" s="59"/>
      <c r="K51" s="59"/>
    </row>
    <row r="70" spans="2:2" x14ac:dyDescent="0.25">
      <c r="B70" s="16"/>
    </row>
  </sheetData>
  <mergeCells count="5">
    <mergeCell ref="A15:A26"/>
    <mergeCell ref="B3:O3"/>
    <mergeCell ref="Q5:Q6"/>
    <mergeCell ref="B4:O4"/>
    <mergeCell ref="A8:A14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4" orientation="landscape" r:id="rId1"/>
  <headerFooter>
    <oddHeader>&amp;R&amp;D</oddHeader>
    <oddFooter>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24757-0FA0-4DF0-AB27-9F785294896F}">
  <sheetPr>
    <pageSetUpPr fitToPage="1"/>
  </sheetPr>
  <dimension ref="A4:AE60"/>
  <sheetViews>
    <sheetView showGridLines="0" zoomScale="89" zoomScaleNormal="89" workbookViewId="0">
      <selection activeCell="R19" sqref="R19"/>
    </sheetView>
  </sheetViews>
  <sheetFormatPr defaultRowHeight="13.2" x14ac:dyDescent="0.25"/>
  <cols>
    <col min="1" max="1" width="5.5546875" customWidth="1"/>
    <col min="3" max="14" width="8.6640625" customWidth="1"/>
    <col min="15" max="15" width="11.33203125" style="10" customWidth="1"/>
    <col min="16" max="16" width="5" style="8" customWidth="1"/>
    <col min="17" max="17" width="6.6640625" style="44" customWidth="1"/>
    <col min="18" max="18" width="6.6640625" style="8" customWidth="1"/>
    <col min="19" max="19" width="6.6640625" style="25" customWidth="1"/>
    <col min="20" max="20" width="7.33203125" style="25" bestFit="1" customWidth="1"/>
    <col min="21" max="21" width="6.5546875" style="8" customWidth="1"/>
    <col min="22" max="22" width="4.5546875" style="23" bestFit="1" customWidth="1"/>
    <col min="23" max="23" width="1.88671875" style="23" customWidth="1"/>
    <col min="24" max="24" width="4.5546875" style="7" bestFit="1" customWidth="1"/>
    <col min="25" max="26" width="4.5546875" bestFit="1" customWidth="1"/>
    <col min="28" max="28" width="4.5546875" bestFit="1" customWidth="1"/>
  </cols>
  <sheetData>
    <row r="4" spans="1:31" ht="12.75" customHeight="1" x14ac:dyDescent="0.25">
      <c r="B4" s="90" t="s">
        <v>16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18"/>
    </row>
    <row r="5" spans="1:31" ht="12.75" customHeight="1" x14ac:dyDescent="0.25">
      <c r="B5" s="89" t="s">
        <v>17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18"/>
    </row>
    <row r="6" spans="1:31" ht="12.75" customHeight="1" x14ac:dyDescent="0.2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1" t="s">
        <v>13</v>
      </c>
      <c r="P6" s="18"/>
      <c r="Q6" s="91" t="s">
        <v>0</v>
      </c>
    </row>
    <row r="7" spans="1:31" ht="19.2" customHeight="1" x14ac:dyDescent="0.25">
      <c r="B7" s="2"/>
      <c r="C7" s="1" t="s">
        <v>21</v>
      </c>
      <c r="D7" s="1" t="s">
        <v>22</v>
      </c>
      <c r="E7" s="1" t="s">
        <v>23</v>
      </c>
      <c r="F7" s="1" t="s">
        <v>24</v>
      </c>
      <c r="G7" s="1" t="s">
        <v>25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30</v>
      </c>
      <c r="M7" s="1" t="s">
        <v>31</v>
      </c>
      <c r="N7" s="1" t="s">
        <v>32</v>
      </c>
      <c r="O7" s="12" t="s">
        <v>12</v>
      </c>
      <c r="Q7" s="91"/>
      <c r="S7" s="25" t="str">
        <f ca="1">C7 &amp; IF(COUNT($C$14:$N$14)=1,""," - " &amp; OFFSET(C7,,COUNT($D$14:$O$14)-1))</f>
        <v>Jan - Feb</v>
      </c>
      <c r="T7" s="48" t="str">
        <f ca="1">OFFSET(C7,,COUNT($D$14:$O$14)) &amp; IF(COUNT($C$14:$N$14)=11,""," - " &amp; N7)</f>
        <v>Mar - Dec</v>
      </c>
    </row>
    <row r="8" spans="1:31" ht="18" customHeight="1" x14ac:dyDescent="0.25">
      <c r="A8" s="92" t="s">
        <v>10</v>
      </c>
      <c r="B8" s="47">
        <v>2018</v>
      </c>
      <c r="C8" s="1">
        <v>88.4</v>
      </c>
      <c r="D8" s="1">
        <v>94</v>
      </c>
      <c r="E8" s="1">
        <v>101</v>
      </c>
      <c r="F8" s="1">
        <v>79.5</v>
      </c>
      <c r="G8" s="1">
        <v>77.599999999999994</v>
      </c>
      <c r="H8" s="1">
        <v>90.8</v>
      </c>
      <c r="I8" s="1">
        <v>51.5</v>
      </c>
      <c r="J8" s="1">
        <v>60.7</v>
      </c>
      <c r="K8" s="1">
        <v>72.3</v>
      </c>
      <c r="L8" s="1">
        <v>79.2</v>
      </c>
      <c r="M8" s="1">
        <v>81.599999999999994</v>
      </c>
      <c r="N8" s="1">
        <v>53.7</v>
      </c>
      <c r="O8" s="13">
        <f t="shared" ref="O8:O14" si="0">SUM(C8:N8)</f>
        <v>930.30000000000007</v>
      </c>
      <c r="P8" s="29">
        <v>2</v>
      </c>
      <c r="Q8" s="61">
        <f t="shared" ref="Q8:Q14" si="1">+O8/COUNTA(C8:N8)</f>
        <v>77.525000000000006</v>
      </c>
      <c r="R8" s="20"/>
      <c r="S8" s="25">
        <f t="shared" ref="S8:S14" ca="1" si="2">SUM(OFFSET(C8,,,,COUNTA($C$14:$N$14)))</f>
        <v>182.4</v>
      </c>
      <c r="T8" s="49">
        <f t="shared" ref="T8:T14" ca="1" si="3">O8-S8</f>
        <v>747.90000000000009</v>
      </c>
    </row>
    <row r="9" spans="1:31" ht="18" customHeight="1" x14ac:dyDescent="0.25">
      <c r="A9" s="92"/>
      <c r="B9" s="47">
        <v>2019</v>
      </c>
      <c r="C9" s="1">
        <v>71.599999999999994</v>
      </c>
      <c r="D9" s="1">
        <v>84.2</v>
      </c>
      <c r="E9" s="1">
        <v>104</v>
      </c>
      <c r="F9" s="1">
        <v>104</v>
      </c>
      <c r="G9" s="1">
        <v>109</v>
      </c>
      <c r="H9" s="1">
        <v>91.5</v>
      </c>
      <c r="I9" s="1">
        <v>67.900000000000006</v>
      </c>
      <c r="J9" s="1">
        <v>68.7</v>
      </c>
      <c r="K9" s="1">
        <v>107</v>
      </c>
      <c r="L9" s="1">
        <v>123</v>
      </c>
      <c r="M9" s="1">
        <v>108</v>
      </c>
      <c r="N9" s="1">
        <v>85.2</v>
      </c>
      <c r="O9" s="13">
        <f t="shared" si="0"/>
        <v>1124.1000000000001</v>
      </c>
      <c r="P9" s="19">
        <v>1</v>
      </c>
      <c r="Q9" s="61">
        <f t="shared" si="1"/>
        <v>93.675000000000011</v>
      </c>
      <c r="R9" s="20"/>
      <c r="S9" s="25">
        <f t="shared" ca="1" si="2"/>
        <v>155.80000000000001</v>
      </c>
      <c r="T9" s="49">
        <f t="shared" ca="1" si="3"/>
        <v>968.30000000000018</v>
      </c>
      <c r="V9" s="27"/>
      <c r="W9" s="34"/>
      <c r="X9" s="35"/>
      <c r="Y9" s="23"/>
      <c r="Z9" s="36"/>
      <c r="AA9" s="37"/>
      <c r="AB9" s="40"/>
      <c r="AC9" s="36"/>
      <c r="AD9" s="37"/>
      <c r="AE9" s="40"/>
    </row>
    <row r="10" spans="1:31" ht="18" customHeight="1" x14ac:dyDescent="0.25">
      <c r="A10" s="92"/>
      <c r="B10" s="47">
        <v>2020</v>
      </c>
      <c r="C10" s="1">
        <v>127</v>
      </c>
      <c r="D10" s="1">
        <v>132</v>
      </c>
      <c r="E10" s="1">
        <v>87.4</v>
      </c>
      <c r="F10" s="1">
        <v>2.5</v>
      </c>
      <c r="G10" s="1">
        <v>55.7</v>
      </c>
      <c r="H10" s="1">
        <v>104</v>
      </c>
      <c r="I10" s="1">
        <v>112</v>
      </c>
      <c r="J10" s="1">
        <v>83.1</v>
      </c>
      <c r="K10" s="1">
        <v>146</v>
      </c>
      <c r="L10" s="1">
        <v>152</v>
      </c>
      <c r="M10" s="1">
        <v>142</v>
      </c>
      <c r="N10" s="1">
        <v>108</v>
      </c>
      <c r="O10" s="13">
        <f t="shared" si="0"/>
        <v>1251.6999999999998</v>
      </c>
      <c r="P10" s="19">
        <v>1</v>
      </c>
      <c r="Q10" s="61">
        <f t="shared" si="1"/>
        <v>104.30833333333332</v>
      </c>
      <c r="R10" s="20"/>
      <c r="S10" s="25">
        <f t="shared" ca="1" si="2"/>
        <v>259</v>
      </c>
      <c r="T10" s="49">
        <f t="shared" ca="1" si="3"/>
        <v>992.69999999999982</v>
      </c>
      <c r="V10" s="27"/>
      <c r="W10" s="34"/>
      <c r="X10" s="35"/>
      <c r="Y10" s="23"/>
      <c r="Z10" s="36"/>
      <c r="AA10" s="37"/>
      <c r="AB10" s="40"/>
      <c r="AC10" s="36"/>
      <c r="AD10" s="37"/>
      <c r="AE10" s="40"/>
    </row>
    <row r="11" spans="1:31" ht="18" customHeight="1" x14ac:dyDescent="0.25">
      <c r="A11" s="92"/>
      <c r="B11" s="47">
        <v>2021</v>
      </c>
      <c r="C11" s="1">
        <v>117</v>
      </c>
      <c r="D11" s="1">
        <v>121</v>
      </c>
      <c r="E11" s="1">
        <v>136</v>
      </c>
      <c r="F11" s="1">
        <v>116</v>
      </c>
      <c r="G11" s="1">
        <v>109</v>
      </c>
      <c r="H11" s="1">
        <v>91.6</v>
      </c>
      <c r="I11" s="1">
        <v>101</v>
      </c>
      <c r="J11" s="1">
        <v>58.2</v>
      </c>
      <c r="K11" s="1">
        <v>81.3</v>
      </c>
      <c r="L11" s="1">
        <v>88.5</v>
      </c>
      <c r="M11" s="1">
        <v>112</v>
      </c>
      <c r="N11" s="1">
        <v>86.4</v>
      </c>
      <c r="O11" s="13">
        <f t="shared" si="0"/>
        <v>1218</v>
      </c>
      <c r="P11" s="19"/>
      <c r="Q11" s="61">
        <f t="shared" si="1"/>
        <v>101.5</v>
      </c>
      <c r="R11" s="20"/>
      <c r="S11" s="25">
        <f t="shared" ca="1" si="2"/>
        <v>238</v>
      </c>
      <c r="T11" s="49">
        <f t="shared" ca="1" si="3"/>
        <v>980</v>
      </c>
      <c r="V11" s="27"/>
      <c r="W11" s="27"/>
      <c r="X11" s="35"/>
      <c r="Y11" s="23"/>
      <c r="Z11" s="36"/>
      <c r="AA11" s="36"/>
      <c r="AB11" s="40"/>
      <c r="AC11" s="36"/>
      <c r="AD11" s="36"/>
      <c r="AE11" s="40"/>
    </row>
    <row r="12" spans="1:31" ht="18" customHeight="1" x14ac:dyDescent="0.25">
      <c r="A12" s="92"/>
      <c r="B12" s="47">
        <v>2022</v>
      </c>
      <c r="C12" s="1">
        <v>120</v>
      </c>
      <c r="D12" s="1">
        <v>133</v>
      </c>
      <c r="E12" s="1">
        <v>125</v>
      </c>
      <c r="F12" s="1">
        <v>121</v>
      </c>
      <c r="G12" s="1">
        <v>142</v>
      </c>
      <c r="H12" s="1">
        <v>142</v>
      </c>
      <c r="I12" s="1">
        <v>134</v>
      </c>
      <c r="J12" s="1">
        <v>103</v>
      </c>
      <c r="K12" s="1">
        <v>175</v>
      </c>
      <c r="L12" s="1">
        <v>149</v>
      </c>
      <c r="M12" s="1">
        <v>151</v>
      </c>
      <c r="N12" s="1">
        <v>95.5</v>
      </c>
      <c r="O12" s="13">
        <f t="shared" si="0"/>
        <v>1590.5</v>
      </c>
      <c r="P12" s="19"/>
      <c r="Q12" s="61">
        <f t="shared" si="1"/>
        <v>132.54166666666666</v>
      </c>
      <c r="R12" s="20"/>
      <c r="S12" s="25">
        <f ca="1">SUM(OFFSET(C12,,,,COUNTA($C$14:$N$14)))</f>
        <v>253</v>
      </c>
      <c r="T12" s="49">
        <f ca="1">O12-S12</f>
        <v>1337.5</v>
      </c>
      <c r="V12" s="27"/>
      <c r="W12" s="27"/>
      <c r="X12" s="35"/>
      <c r="Y12" s="23"/>
      <c r="Z12" s="36"/>
      <c r="AA12" s="36"/>
      <c r="AB12" s="40"/>
      <c r="AC12" s="36"/>
      <c r="AD12" s="36"/>
      <c r="AE12" s="40"/>
    </row>
    <row r="13" spans="1:31" ht="18" customHeight="1" x14ac:dyDescent="0.25">
      <c r="A13" s="86"/>
      <c r="B13" s="47">
        <v>2023</v>
      </c>
      <c r="C13" s="1">
        <v>164</v>
      </c>
      <c r="D13" s="1">
        <v>158</v>
      </c>
      <c r="E13" s="1">
        <v>198</v>
      </c>
      <c r="F13" s="1">
        <v>175</v>
      </c>
      <c r="G13" s="1">
        <v>183</v>
      </c>
      <c r="H13" s="1">
        <v>192</v>
      </c>
      <c r="I13" s="1">
        <v>165</v>
      </c>
      <c r="J13" s="1">
        <v>129</v>
      </c>
      <c r="K13" s="1">
        <v>147</v>
      </c>
      <c r="L13" s="1">
        <v>196</v>
      </c>
      <c r="M13" s="1">
        <v>209</v>
      </c>
      <c r="N13" s="1">
        <v>143</v>
      </c>
      <c r="O13" s="13">
        <f t="shared" si="0"/>
        <v>2059</v>
      </c>
      <c r="P13" s="19"/>
      <c r="Q13" s="61">
        <f>+O13/COUNTA(C13:N13)</f>
        <v>171.58333333333334</v>
      </c>
      <c r="R13" s="20"/>
      <c r="S13" s="25">
        <f ca="1">SUM(OFFSET(C13,,,,COUNTA($C$14:$N$14)))</f>
        <v>322</v>
      </c>
      <c r="T13" s="49">
        <f ca="1">O13-S13</f>
        <v>1737</v>
      </c>
      <c r="V13" s="27"/>
      <c r="W13" s="27"/>
      <c r="X13" s="35"/>
      <c r="Y13" s="23"/>
      <c r="Z13" s="36"/>
      <c r="AA13" s="36"/>
      <c r="AB13" s="40"/>
      <c r="AC13" s="36"/>
      <c r="AD13" s="36"/>
      <c r="AE13" s="40"/>
    </row>
    <row r="14" spans="1:31" ht="18" customHeight="1" x14ac:dyDescent="0.25">
      <c r="A14" s="86"/>
      <c r="B14" s="47">
        <v>2024</v>
      </c>
      <c r="C14" s="1">
        <v>210</v>
      </c>
      <c r="D14" s="1">
        <v>204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3">
        <f t="shared" si="0"/>
        <v>414</v>
      </c>
      <c r="P14" s="19"/>
      <c r="Q14" s="61">
        <f t="shared" si="1"/>
        <v>207</v>
      </c>
      <c r="R14" s="20"/>
      <c r="S14" s="25">
        <f t="shared" ca="1" si="2"/>
        <v>414</v>
      </c>
      <c r="T14" s="49">
        <f t="shared" ca="1" si="3"/>
        <v>0</v>
      </c>
      <c r="V14" s="34"/>
      <c r="W14" s="34"/>
      <c r="X14" s="35"/>
      <c r="Y14" s="23"/>
      <c r="Z14" s="37"/>
      <c r="AA14" s="37"/>
      <c r="AB14" s="40"/>
      <c r="AC14" s="36"/>
      <c r="AD14" s="37"/>
      <c r="AE14" s="40"/>
    </row>
    <row r="15" spans="1:31" ht="18" customHeight="1" x14ac:dyDescent="0.25">
      <c r="A15" s="86" t="s">
        <v>11</v>
      </c>
      <c r="B15" s="41" t="s">
        <v>35</v>
      </c>
      <c r="C15" s="67">
        <f>+C$14/C$13-1</f>
        <v>0.28048780487804881</v>
      </c>
      <c r="D15" s="67">
        <f t="shared" ref="D15:N15" si="4">+D$14/D$13-1</f>
        <v>0.29113924050632911</v>
      </c>
      <c r="E15" s="67">
        <f t="shared" si="4"/>
        <v>-1</v>
      </c>
      <c r="F15" s="67">
        <f t="shared" si="4"/>
        <v>-1</v>
      </c>
      <c r="G15" s="67">
        <f t="shared" si="4"/>
        <v>-1</v>
      </c>
      <c r="H15" s="67">
        <f t="shared" si="4"/>
        <v>-1</v>
      </c>
      <c r="I15" s="67">
        <f t="shared" si="4"/>
        <v>-1</v>
      </c>
      <c r="J15" s="67">
        <f t="shared" si="4"/>
        <v>-1</v>
      </c>
      <c r="K15" s="67">
        <f t="shared" si="4"/>
        <v>-1</v>
      </c>
      <c r="L15" s="67">
        <f t="shared" si="4"/>
        <v>-1</v>
      </c>
      <c r="M15" s="67">
        <f t="shared" si="4"/>
        <v>-1</v>
      </c>
      <c r="N15" s="67">
        <f t="shared" si="4"/>
        <v>-1</v>
      </c>
      <c r="O15" s="14"/>
      <c r="P15" s="19"/>
      <c r="Q15" s="61"/>
      <c r="R15" s="20"/>
      <c r="V15" s="27"/>
      <c r="W15" s="34"/>
      <c r="X15" s="35"/>
      <c r="Y15" s="23"/>
      <c r="Z15" s="36"/>
      <c r="AA15" s="37"/>
      <c r="AB15" s="40"/>
      <c r="AC15" s="36"/>
      <c r="AD15" s="37"/>
      <c r="AE15" s="40"/>
    </row>
    <row r="16" spans="1:31" ht="18" customHeight="1" x14ac:dyDescent="0.25">
      <c r="A16" s="87"/>
      <c r="B16" s="42" t="s">
        <v>9</v>
      </c>
      <c r="C16" s="68"/>
      <c r="D16" s="67">
        <f ca="1">IF(D$14="","",SUM(OFFSET($C$14,,,,COUNTA($C14:D$14)))/SUM(OFFSET($C$13,,,,COUNTA($C$14:D$14)))-1)</f>
        <v>0.28571428571428581</v>
      </c>
      <c r="E16" s="67" t="str">
        <f ca="1">IF(E$14="","",SUM(OFFSET($C$14,,,,COUNTA($C14:E$14)))/SUM(OFFSET($C$13,,,,COUNTA($C$14:E$14)))-1)</f>
        <v/>
      </c>
      <c r="F16" s="67" t="str">
        <f ca="1">IF(F$14="","",SUM(OFFSET($C$14,,,,COUNTA($C14:F$14)))/SUM(OFFSET($C$13,,,,COUNTA($C$14:F$14)))-1)</f>
        <v/>
      </c>
      <c r="G16" s="67" t="str">
        <f ca="1">IF(G$14="","",SUM(OFFSET($C$14,,,,COUNTA($C14:G$14)))/SUM(OFFSET($C$13,,,,COUNTA($C$14:G$14)))-1)</f>
        <v/>
      </c>
      <c r="H16" s="67" t="str">
        <f ca="1">IF(H$14="","",SUM(OFFSET($C$14,,,,COUNTA($C14:H$14)))/SUM(OFFSET($C$13,,,,COUNTA($C$14:H$14)))-1)</f>
        <v/>
      </c>
      <c r="I16" s="67" t="str">
        <f ca="1">IF(I$14="","",SUM(OFFSET($C$14,,,,COUNTA($C14:I$14)))/SUM(OFFSET($C$13,,,,COUNTA($C$14:I$14)))-1)</f>
        <v/>
      </c>
      <c r="J16" s="67" t="str">
        <f ca="1">IF(J$14="","",SUM(OFFSET($C$14,,,,COUNTA($C14:J$14)))/SUM(OFFSET($C$13,,,,COUNTA($C$14:J$14)))-1)</f>
        <v/>
      </c>
      <c r="K16" s="67" t="str">
        <f ca="1">IF(K$14="","",SUM(OFFSET($C$14,,,,COUNTA($C14:K$14)))/SUM(OFFSET($C$13,,,,COUNTA($C$14:K$14)))-1)</f>
        <v/>
      </c>
      <c r="L16" s="67" t="str">
        <f ca="1">IF(L$14="","",SUM(OFFSET($C$14,,,,COUNTA($C14:L$14)))/SUM(OFFSET($C$13,,,,COUNTA($C$14:L$14)))-1)</f>
        <v/>
      </c>
      <c r="M16" s="67" t="str">
        <f ca="1">IF(M$14="","",SUM(OFFSET($C$14,,,,COUNTA($C14:M$14)))/SUM(OFFSET($C$13,,,,COUNTA($C$14:M$14)))-1)</f>
        <v/>
      </c>
      <c r="N16" s="67" t="str">
        <f ca="1">IF(N$14="","",SUM(OFFSET($C$14,,,,COUNTA($C14:N$14)))/SUM(OFFSET($C$13,,,,COUNTA($C$14:N$14)))-1)</f>
        <v/>
      </c>
      <c r="O16" s="14"/>
      <c r="P16" s="19"/>
      <c r="Q16" s="61"/>
      <c r="R16" s="20"/>
      <c r="V16" s="27"/>
      <c r="W16" s="34"/>
      <c r="X16" s="35"/>
      <c r="Y16" s="23"/>
      <c r="Z16" s="36"/>
      <c r="AA16" s="37"/>
      <c r="AB16" s="40"/>
      <c r="AC16" s="36"/>
      <c r="AD16" s="36"/>
      <c r="AE16" s="40"/>
    </row>
    <row r="17" spans="1:31" ht="18" customHeight="1" x14ac:dyDescent="0.25">
      <c r="A17" s="87"/>
      <c r="B17" s="41" t="s">
        <v>33</v>
      </c>
      <c r="C17" s="67">
        <f>+C$13/C$12-1</f>
        <v>0.3666666666666667</v>
      </c>
      <c r="D17" s="67">
        <f t="shared" ref="D17:N17" si="5">+D$13/D$12-1</f>
        <v>0.18796992481203012</v>
      </c>
      <c r="E17" s="67">
        <f t="shared" si="5"/>
        <v>0.58400000000000007</v>
      </c>
      <c r="F17" s="67">
        <f t="shared" si="5"/>
        <v>0.44628099173553726</v>
      </c>
      <c r="G17" s="67">
        <f t="shared" si="5"/>
        <v>0.28873239436619724</v>
      </c>
      <c r="H17" s="67">
        <f t="shared" si="5"/>
        <v>0.352112676056338</v>
      </c>
      <c r="I17" s="67">
        <f t="shared" si="5"/>
        <v>0.23134328358208944</v>
      </c>
      <c r="J17" s="67">
        <f t="shared" si="5"/>
        <v>0.25242718446601953</v>
      </c>
      <c r="K17" s="67">
        <f t="shared" si="5"/>
        <v>-0.16000000000000003</v>
      </c>
      <c r="L17" s="67">
        <f t="shared" si="5"/>
        <v>0.31543624161073835</v>
      </c>
      <c r="M17" s="67">
        <f t="shared" si="5"/>
        <v>0.38410596026490063</v>
      </c>
      <c r="N17" s="67">
        <f t="shared" si="5"/>
        <v>0.4973821989528795</v>
      </c>
      <c r="O17" s="14"/>
      <c r="P17" s="19"/>
      <c r="Q17" s="61"/>
      <c r="R17" s="20"/>
      <c r="V17" s="27"/>
      <c r="W17" s="34"/>
      <c r="X17" s="35"/>
      <c r="Y17" s="23"/>
      <c r="Z17" s="36"/>
      <c r="AA17" s="37"/>
      <c r="AB17" s="40"/>
      <c r="AC17" s="36"/>
      <c r="AD17" s="36"/>
      <c r="AE17" s="40"/>
    </row>
    <row r="18" spans="1:31" ht="18" customHeight="1" x14ac:dyDescent="0.25">
      <c r="A18" s="87"/>
      <c r="B18" s="42" t="s">
        <v>9</v>
      </c>
      <c r="C18" s="68"/>
      <c r="D18" s="67">
        <f ca="1">IF(D$13="","",SUM(OFFSET($C$13,,,,COUNTA($C13:D$13)))/SUM(OFFSET($C$12,,,,COUNTA($C$13:D$13)))-1)</f>
        <v>0.27272727272727271</v>
      </c>
      <c r="E18" s="67">
        <f ca="1">IF(E$13="","",SUM(OFFSET($C$13,,,,COUNTA($C13:E$13)))/SUM(OFFSET($C$12,,,,COUNTA($C$13:E$13)))-1)</f>
        <v>0.37566137566137559</v>
      </c>
      <c r="F18" s="67">
        <f ca="1">IF(F$13="","",SUM(OFFSET($C$13,,,,COUNTA($C13:F$13)))/SUM(OFFSET($C$12,,,,COUNTA($C$13:F$13)))-1)</f>
        <v>0.39278557114228452</v>
      </c>
      <c r="G18" s="67">
        <f ca="1">IF(G$13="","",SUM(OFFSET($C$13,,,,COUNTA($C13:G$13)))/SUM(OFFSET($C$12,,,,COUNTA($C$13:G$13)))-1)</f>
        <v>0.36973478939157567</v>
      </c>
      <c r="H18" s="67">
        <f ca="1">IF(H$13="","",SUM(OFFSET($C$13,,,,COUNTA($C13:H$13)))/SUM(OFFSET($C$12,,,,COUNTA($C$13:H$13)))-1)</f>
        <v>0.36653895274584936</v>
      </c>
      <c r="I18" s="67">
        <f ca="1">IF(I$13="","",SUM(OFFSET($C$13,,,,COUNTA($C13:I$13)))/SUM(OFFSET($C$12,,,,COUNTA($C$13:I$13)))-1)</f>
        <v>0.34678298800436202</v>
      </c>
      <c r="J18" s="67">
        <f ca="1">IF(J$13="","",SUM(OFFSET($C$13,,,,COUNTA($C13:J$13)))/SUM(OFFSET($C$12,,,,COUNTA($C$13:J$13)))-1)</f>
        <v>0.33725490196078423</v>
      </c>
      <c r="K18" s="67">
        <f ca="1">IF(K$13="","",SUM(OFFSET($C$13,,,,COUNTA($C13:K$13)))/SUM(OFFSET($C$12,,,,COUNTA($C$13:K$13)))-1)</f>
        <v>0.26443514644351462</v>
      </c>
      <c r="L18" s="67">
        <f ca="1">IF(L$13="","",SUM(OFFSET($C$13,,,,COUNTA($C13:L$13)))/SUM(OFFSET($C$12,,,,COUNTA($C$13:L$13)))-1)</f>
        <v>0.27008928571428581</v>
      </c>
      <c r="M18" s="67">
        <f ca="1">IF(M$13="","",SUM(OFFSET($C$13,,,,COUNTA($C13:M$13)))/SUM(OFFSET($C$12,,,,COUNTA($C$13:M$13)))-1)</f>
        <v>0.28160535117056851</v>
      </c>
      <c r="N18" s="67">
        <f ca="1">IF(N$13="","",SUM(OFFSET($C$13,,,,COUNTA($C13:N$13)))/SUM(OFFSET($C$12,,,,COUNTA($C$13:N$13)))-1)</f>
        <v>0.29456145866079853</v>
      </c>
      <c r="O18" s="14"/>
      <c r="P18" s="19"/>
      <c r="Q18" s="61"/>
      <c r="R18" s="20"/>
      <c r="V18" s="27"/>
      <c r="W18" s="34"/>
      <c r="X18" s="35"/>
      <c r="Y18" s="23"/>
      <c r="Z18" s="36"/>
      <c r="AA18" s="37"/>
      <c r="AB18" s="40"/>
      <c r="AC18" s="36"/>
      <c r="AD18" s="36"/>
      <c r="AE18" s="40"/>
    </row>
    <row r="19" spans="1:31" ht="18" customHeight="1" x14ac:dyDescent="0.25">
      <c r="A19" s="87"/>
      <c r="B19" s="41" t="s">
        <v>8</v>
      </c>
      <c r="C19" s="67">
        <f>+C$12/C$11-1</f>
        <v>2.564102564102555E-2</v>
      </c>
      <c r="D19" s="67">
        <f t="shared" ref="D19:N19" si="6">+D$12/D$11-1</f>
        <v>9.9173553719008156E-2</v>
      </c>
      <c r="E19" s="67">
        <f t="shared" si="6"/>
        <v>-8.0882352941176516E-2</v>
      </c>
      <c r="F19" s="67">
        <f t="shared" si="6"/>
        <v>4.31034482758621E-2</v>
      </c>
      <c r="G19" s="67">
        <f t="shared" si="6"/>
        <v>0.30275229357798161</v>
      </c>
      <c r="H19" s="67">
        <f t="shared" si="6"/>
        <v>0.55021834061135388</v>
      </c>
      <c r="I19" s="67">
        <f t="shared" si="6"/>
        <v>0.3267326732673268</v>
      </c>
      <c r="J19" s="67">
        <f t="shared" si="6"/>
        <v>0.76975945017182124</v>
      </c>
      <c r="K19" s="67">
        <f t="shared" si="6"/>
        <v>1.1525215252152523</v>
      </c>
      <c r="L19" s="67">
        <f t="shared" si="6"/>
        <v>0.68361581920903958</v>
      </c>
      <c r="M19" s="67">
        <f t="shared" si="6"/>
        <v>0.34821428571428581</v>
      </c>
      <c r="N19" s="67">
        <f t="shared" si="6"/>
        <v>0.10532407407407396</v>
      </c>
      <c r="O19" s="14"/>
      <c r="P19" s="19"/>
      <c r="Q19" s="61"/>
      <c r="R19" s="20"/>
      <c r="V19" s="27"/>
      <c r="W19" s="34"/>
      <c r="X19" s="35"/>
      <c r="Y19" s="23"/>
      <c r="Z19" s="36"/>
      <c r="AA19" s="37"/>
      <c r="AB19" s="40"/>
      <c r="AC19" s="36"/>
      <c r="AD19" s="36"/>
      <c r="AE19" s="40"/>
    </row>
    <row r="20" spans="1:31" ht="18" customHeight="1" x14ac:dyDescent="0.25">
      <c r="A20" s="87"/>
      <c r="B20" s="42" t="s">
        <v>9</v>
      </c>
      <c r="C20" s="68"/>
      <c r="D20" s="67">
        <f ca="1">IF(D$12="","",SUM(OFFSET($C$12,,,,COUNTA($C12:D$12)))/SUM(OFFSET($C$11,,,,COUNTA($C$12:D$12)))-1)</f>
        <v>6.3025210084033612E-2</v>
      </c>
      <c r="E20" s="67">
        <f ca="1">IF(E$11="","",SUM(OFFSET($C$11,,,,COUNTA($C9:E$11)))/SUM(OFFSET($C$10,,,,COUNTA($C$11:E$11)))-1)</f>
        <v>1.6879330254041571</v>
      </c>
      <c r="F20" s="67">
        <f ca="1">IF(F$11="","",SUM(OFFSET($C$11,,,,COUNTA($C9:F$11)))/SUM(OFFSET($C$10,,,,COUNTA($C$11:F$11)))-1)</f>
        <v>2.4909716251074809</v>
      </c>
      <c r="G20" s="67">
        <f ca="1">IF(G$11="","",SUM(OFFSET($C$11,,,,COUNTA($C9:G$11)))/SUM(OFFSET($C$10,,,,COUNTA($C$11:G$11)))-1)</f>
        <v>5.2716262975778552</v>
      </c>
      <c r="H20" s="67">
        <f ca="1">IF(H$11="","",SUM(OFFSET($C$11,,,,COUNTA($C9:H$11)))/SUM(OFFSET($C$10,,,,COUNTA($C$11:H$11)))-1)</f>
        <v>6.3839952811639797</v>
      </c>
      <c r="I20" s="67">
        <f ca="1">IF(I$11="","",SUM(OFFSET($C$11,,,,COUNTA($C9:I$11)))/SUM(OFFSET($C$10,,,,COUNTA($C$11:I$11)))-1)</f>
        <v>5.0514018691588793</v>
      </c>
      <c r="J20" s="67">
        <f ca="1">IF(J$11="","",SUM(OFFSET($C$11,,,,COUNTA($C9:J$11)))/SUM(OFFSET($C$10,,,,COUNTA($C$11:J$11)))-1)</f>
        <v>4.3367912462697173</v>
      </c>
      <c r="K20" s="67">
        <f ca="1">IF(K$11="","",SUM(OFFSET($C$11,,,,COUNTA($C9:K$11)))/SUM(OFFSET($C$10,,,,COUNTA($C$11:K$11)))-1)</f>
        <v>3.4197952218430041</v>
      </c>
      <c r="L20" s="67">
        <f ca="1">IF(L$11="","",SUM(OFFSET($C$11,,,,COUNTA($C9:L$11)))/SUM(OFFSET($C$10,,,,COUNTA($C$11:L$11)))-1)</f>
        <v>2.7491264849755419</v>
      </c>
      <c r="M20" s="67">
        <f ca="1">IF(M$11="","",SUM(OFFSET($C$11,,,,COUNTA($C9:M$11)))/SUM(OFFSET($C$10,,,,COUNTA($C$11:M$11)))-1)</f>
        <v>2.2836408148990124</v>
      </c>
      <c r="N20" s="67">
        <f ca="1">IF(N$11="","",SUM(OFFSET($C$11,,,,COUNTA($C9:N$11)))/SUM(OFFSET($C$10,,,,COUNTA($C$11:N$11)))-1)</f>
        <v>2.0003195653910684</v>
      </c>
      <c r="O20" s="14"/>
      <c r="P20" s="19"/>
      <c r="Q20" s="61"/>
      <c r="R20" s="20"/>
      <c r="V20" s="27"/>
      <c r="W20" s="34"/>
      <c r="X20" s="35"/>
      <c r="Y20" s="23"/>
      <c r="Z20" s="36"/>
      <c r="AA20" s="37"/>
      <c r="AB20" s="40"/>
      <c r="AC20" s="36"/>
      <c r="AD20" s="36"/>
      <c r="AE20" s="40"/>
    </row>
    <row r="21" spans="1:31" ht="18" customHeight="1" x14ac:dyDescent="0.25">
      <c r="A21" s="87"/>
      <c r="B21" s="41" t="s">
        <v>5</v>
      </c>
      <c r="C21" s="67">
        <f>+C$11/C$10-1</f>
        <v>-7.8740157480314932E-2</v>
      </c>
      <c r="D21" s="67">
        <f t="shared" ref="D21:N21" si="7">+D$11/D$10-1</f>
        <v>-8.333333333333337E-2</v>
      </c>
      <c r="E21" s="67">
        <f t="shared" si="7"/>
        <v>0.5560640732265445</v>
      </c>
      <c r="F21" s="67">
        <f t="shared" si="7"/>
        <v>45.4</v>
      </c>
      <c r="G21" s="67">
        <f t="shared" si="7"/>
        <v>0.95691202872531411</v>
      </c>
      <c r="H21" s="67">
        <f t="shared" si="7"/>
        <v>-0.11923076923076925</v>
      </c>
      <c r="I21" s="67">
        <f t="shared" si="7"/>
        <v>-9.8214285714285698E-2</v>
      </c>
      <c r="J21" s="67">
        <f t="shared" si="7"/>
        <v>-0.29963898916967502</v>
      </c>
      <c r="K21" s="67">
        <f t="shared" si="7"/>
        <v>-0.44315068493150689</v>
      </c>
      <c r="L21" s="67">
        <f t="shared" si="7"/>
        <v>-0.41776315789473684</v>
      </c>
      <c r="M21" s="67">
        <f t="shared" si="7"/>
        <v>-0.21126760563380287</v>
      </c>
      <c r="N21" s="67">
        <f t="shared" si="7"/>
        <v>-0.19999999999999996</v>
      </c>
      <c r="O21" s="14"/>
      <c r="P21" s="19"/>
      <c r="Q21" s="61"/>
      <c r="R21" s="20"/>
      <c r="V21" s="34"/>
      <c r="W21" s="34"/>
      <c r="X21" s="35"/>
      <c r="Y21" s="23"/>
      <c r="Z21" s="37"/>
      <c r="AA21" s="37"/>
      <c r="AB21" s="40"/>
      <c r="AC21" s="37"/>
      <c r="AD21" s="37"/>
      <c r="AE21" s="40"/>
    </row>
    <row r="22" spans="1:31" ht="18" customHeight="1" x14ac:dyDescent="0.25">
      <c r="A22" s="87"/>
      <c r="B22" s="42" t="s">
        <v>9</v>
      </c>
      <c r="C22" s="68"/>
      <c r="D22" s="67">
        <f ca="1">IF(D$11="","",SUM(OFFSET($C$11,,,,COUNTA($C11:D$11)))/SUM(OFFSET($C$10,,,,COUNTA($C$11:D$11)))-1)</f>
        <v>-8.108108108108103E-2</v>
      </c>
      <c r="E22" s="67">
        <f ca="1">IF(E$11="","",SUM(OFFSET($C$11,,,,COUNTA($C11:E$11)))/SUM(OFFSET($C$10,,,,COUNTA($C$11:E$11)))-1)</f>
        <v>7.9676674364896227E-2</v>
      </c>
      <c r="F22" s="67">
        <f ca="1">IF(F$11="","",SUM(OFFSET($C$11,,,,COUNTA($C11:F$11)))/SUM(OFFSET($C$10,,,,COUNTA($C$11:F$11)))-1)</f>
        <v>0.40441387216967617</v>
      </c>
      <c r="G22" s="67">
        <f ca="1">IF(G$11="","",SUM(OFFSET($C$11,,,,COUNTA($C11:G$11)))/SUM(OFFSET($C$10,,,,COUNTA($C$11:G$11)))-1)</f>
        <v>0.48047454275827994</v>
      </c>
      <c r="H22" s="67">
        <f ca="1">IF(H$11="","",SUM(OFFSET($C$11,,,,COUNTA($C11:H$11)))/SUM(OFFSET($C$10,,,,COUNTA($C$11:H$11)))-1)</f>
        <v>0.35784506488399548</v>
      </c>
      <c r="I22" s="67">
        <f ca="1">IF(I$11="","",SUM(OFFSET($C$11,,,,COUNTA($C11:I$11)))/SUM(OFFSET($C$10,,,,COUNTA($C$11:I$11)))-1)</f>
        <v>0.27553980019336155</v>
      </c>
      <c r="J22" s="67">
        <f ca="1">IF(J$11="","",SUM(OFFSET($C$11,,,,COUNTA($C11:J$11)))/SUM(OFFSET($C$10,,,,COUNTA($C$11:J$11)))-1)</f>
        <v>0.20761688219411711</v>
      </c>
      <c r="K22" s="67">
        <f ca="1">IF(K$11="","",SUM(OFFSET($C$11,,,,COUNTA($C11:K$11)))/SUM(OFFSET($C$10,,,,COUNTA($C$11:K$11)))-1)</f>
        <v>9.5798517123690807E-2</v>
      </c>
      <c r="L22" s="67">
        <f ca="1">IF(L$11="","",SUM(OFFSET($C$11,,,,COUNTA($C11:L$11)))/SUM(OFFSET($C$10,,,,COUNTA($C$11:L$11)))-1)</f>
        <v>1.7869621643206601E-2</v>
      </c>
      <c r="M22" s="67">
        <f ca="1">IF(M$11="","",SUM(OFFSET($C$11,,,,COUNTA($C11:M$11)))/SUM(OFFSET($C$10,,,,COUNTA($C$11:M$11)))-1)</f>
        <v>-1.0579697473113492E-2</v>
      </c>
      <c r="N22" s="67">
        <f ca="1">IF(N$11="","",SUM(OFFSET($C$11,,,,COUNTA($C11:N$11)))/SUM(OFFSET($C$10,,,,COUNTA($C$11:N$11)))-1)</f>
        <v>-2.6923384197491296E-2</v>
      </c>
      <c r="O22" s="14"/>
      <c r="P22" s="19"/>
      <c r="Q22" s="61"/>
      <c r="R22" s="20"/>
      <c r="V22" s="34"/>
      <c r="W22" s="34"/>
      <c r="X22" s="35"/>
      <c r="Y22" s="23"/>
      <c r="Z22" s="37"/>
      <c r="AA22" s="37"/>
      <c r="AB22" s="40"/>
      <c r="AC22" s="37"/>
      <c r="AD22" s="37"/>
      <c r="AE22" s="40"/>
    </row>
    <row r="23" spans="1:31" ht="18" customHeight="1" x14ac:dyDescent="0.25">
      <c r="A23" s="87"/>
      <c r="B23" s="41" t="s">
        <v>2</v>
      </c>
      <c r="C23" s="67">
        <f>+C$10/C$9-1</f>
        <v>0.77374301675977675</v>
      </c>
      <c r="D23" s="67">
        <f t="shared" ref="D23:N23" si="8">+D$10/D$9-1</f>
        <v>0.5676959619952493</v>
      </c>
      <c r="E23" s="67">
        <f t="shared" si="8"/>
        <v>-0.1596153846153846</v>
      </c>
      <c r="F23" s="67">
        <f t="shared" si="8"/>
        <v>-0.97596153846153844</v>
      </c>
      <c r="G23" s="67">
        <f t="shared" si="8"/>
        <v>-0.48899082568807339</v>
      </c>
      <c r="H23" s="67">
        <f t="shared" si="8"/>
        <v>0.13661202185792343</v>
      </c>
      <c r="I23" s="67">
        <f t="shared" si="8"/>
        <v>0.64948453608247414</v>
      </c>
      <c r="J23" s="67">
        <f t="shared" si="8"/>
        <v>0.20960698689956314</v>
      </c>
      <c r="K23" s="67">
        <f t="shared" si="8"/>
        <v>0.36448598130841114</v>
      </c>
      <c r="L23" s="67">
        <f t="shared" si="8"/>
        <v>0.2357723577235773</v>
      </c>
      <c r="M23" s="67">
        <f t="shared" si="8"/>
        <v>0.31481481481481488</v>
      </c>
      <c r="N23" s="67">
        <f t="shared" si="8"/>
        <v>0.26760563380281677</v>
      </c>
      <c r="O23" s="14"/>
      <c r="P23" s="19"/>
      <c r="Q23" s="61"/>
      <c r="R23" s="20"/>
      <c r="T23" s="50"/>
      <c r="U23" s="50"/>
      <c r="V23" s="35"/>
      <c r="X23" s="37"/>
      <c r="Y23" s="37"/>
      <c r="Z23" s="40"/>
      <c r="AA23" s="37"/>
      <c r="AB23" s="37"/>
      <c r="AC23" s="40"/>
    </row>
    <row r="24" spans="1:31" ht="18" customHeight="1" x14ac:dyDescent="0.25">
      <c r="A24" s="87"/>
      <c r="B24" s="42" t="s">
        <v>9</v>
      </c>
      <c r="C24" s="68"/>
      <c r="D24" s="67">
        <f ca="1">IF(D$10="","",SUM(OFFSET($C$10,,,,COUNTA($C$10:D10)))/SUM(OFFSET($C$9,,,,COUNTA($C$10:D$10)))-1)</f>
        <v>0.66238767650834385</v>
      </c>
      <c r="E24" s="67">
        <f ca="1">IF(E$11="","",SUM(OFFSET($C$11,,,,COUNTA($C$11:E15)))/SUM(OFFSET($C$10,,,,COUNTA($C$11:E$11)))-1)</f>
        <v>6.0323325635103933</v>
      </c>
      <c r="F24" s="67">
        <f ca="1">IF(F$11="","",SUM(OFFSET($C$11,,,,COUNTA($C$11:F15)))/SUM(OFFSET($C$10,,,,COUNTA($C$11:F$11)))-1)</f>
        <v>9.763829177414733</v>
      </c>
      <c r="G24" s="67">
        <f ca="1">IF(G$11="","",SUM(OFFSET($C$11,,,,COUNTA($C$11:G15)))/SUM(OFFSET($C$10,,,,COUNTA($C$11:G$11)))-1)</f>
        <v>8.2820069204152258</v>
      </c>
      <c r="H24" s="67">
        <f ca="1">IF(H$11="","",SUM(OFFSET($C$11,,,,COUNTA($C$11:H15)))/SUM(OFFSET($C$10,,,,COUNTA($C$11:H$11)))-1)</f>
        <v>6.3839952811639797</v>
      </c>
      <c r="I24" s="67">
        <f ca="1">IF(I$11="","",SUM(OFFSET($C$11,,,,COUNTA($C$11:I15)))/SUM(OFFSET($C$10,,,,COUNTA($C$11:I$11)))-1)</f>
        <v>5.0514018691588793</v>
      </c>
      <c r="J24" s="67">
        <f ca="1">IF(J$11="","",SUM(OFFSET($C$11,,,,COUNTA($C$11:J15)))/SUM(OFFSET($C$10,,,,COUNTA($C$11:J$11)))-1)</f>
        <v>4.3367912462697173</v>
      </c>
      <c r="K24" s="67">
        <f ca="1">IF(K$11="","",SUM(OFFSET($C$11,,,,COUNTA($C$11:K15)))/SUM(OFFSET($C$10,,,,COUNTA($C$11:K$11)))-1)</f>
        <v>3.4197952218430041</v>
      </c>
      <c r="L24" s="67">
        <f ca="1">IF(L$11="","",SUM(OFFSET($C$11,,,,COUNTA($C$11:L15)))/SUM(OFFSET($C$10,,,,COUNTA($C$11:L$11)))-1)</f>
        <v>2.7491264849755419</v>
      </c>
      <c r="M24" s="67">
        <f ca="1">IF(M$11="","",SUM(OFFSET($C$11,,,,COUNTA($C$11:M15)))/SUM(OFFSET($C$10,,,,COUNTA($C$11:M$11)))-1)</f>
        <v>2.2836408148990124</v>
      </c>
      <c r="N24" s="67">
        <f ca="1">IF(N$11="","",SUM(OFFSET($C$11,,,,COUNTA($C$11:N15)))/SUM(OFFSET($C$10,,,,COUNTA($C$11:N$11)))-1)</f>
        <v>2.0003195653910684</v>
      </c>
      <c r="O24" s="14"/>
      <c r="P24" s="19"/>
      <c r="Q24" s="61"/>
      <c r="R24" s="20"/>
      <c r="T24" s="50"/>
      <c r="U24" s="50"/>
      <c r="V24" s="35"/>
      <c r="X24" s="37"/>
      <c r="Y24" s="37"/>
      <c r="Z24" s="40"/>
      <c r="AA24" s="37"/>
      <c r="AB24" s="37"/>
      <c r="AC24" s="40"/>
    </row>
    <row r="25" spans="1:31" ht="18" customHeight="1" x14ac:dyDescent="0.25">
      <c r="A25" s="87"/>
      <c r="B25" s="41" t="s">
        <v>1</v>
      </c>
      <c r="C25" s="67">
        <f>+C$9/C$8-1</f>
        <v>-0.19004524886877838</v>
      </c>
      <c r="D25" s="67">
        <f t="shared" ref="D25:N25" si="9">+D$9/D$8-1</f>
        <v>-0.10425531914893615</v>
      </c>
      <c r="E25" s="67">
        <f t="shared" si="9"/>
        <v>2.9702970297029729E-2</v>
      </c>
      <c r="F25" s="67">
        <f t="shared" si="9"/>
        <v>0.30817610062893075</v>
      </c>
      <c r="G25" s="67">
        <f t="shared" si="9"/>
        <v>0.40463917525773208</v>
      </c>
      <c r="H25" s="67">
        <f t="shared" si="9"/>
        <v>7.7092511013217013E-3</v>
      </c>
      <c r="I25" s="67">
        <f t="shared" si="9"/>
        <v>0.31844660194174779</v>
      </c>
      <c r="J25" s="67">
        <f t="shared" si="9"/>
        <v>0.13179571663920919</v>
      </c>
      <c r="K25" s="67">
        <f t="shared" si="9"/>
        <v>0.47994467496542192</v>
      </c>
      <c r="L25" s="67">
        <f t="shared" si="9"/>
        <v>0.55303030303030298</v>
      </c>
      <c r="M25" s="67">
        <f t="shared" si="9"/>
        <v>0.32352941176470607</v>
      </c>
      <c r="N25" s="67">
        <f t="shared" si="9"/>
        <v>0.5865921787709496</v>
      </c>
      <c r="O25" s="14"/>
      <c r="P25" s="19"/>
      <c r="Q25" s="61"/>
      <c r="R25" s="20"/>
      <c r="T25" s="50"/>
      <c r="U25" s="50"/>
      <c r="V25" s="35"/>
      <c r="X25" s="37"/>
      <c r="Y25" s="37"/>
      <c r="Z25" s="40"/>
      <c r="AA25" s="37"/>
      <c r="AB25" s="37"/>
      <c r="AC25" s="40"/>
    </row>
    <row r="26" spans="1:31" ht="18" customHeight="1" x14ac:dyDescent="0.25">
      <c r="A26" s="88"/>
      <c r="B26" s="42" t="s">
        <v>9</v>
      </c>
      <c r="C26" s="68"/>
      <c r="D26" s="67">
        <f ca="1">IF(D$9="","",SUM(OFFSET($C$9,,,,COUNTA($C$9:D9)))/SUM(OFFSET($C$8,,,,COUNTA($C$9:D$9)))-1)</f>
        <v>-0.14583333333333326</v>
      </c>
      <c r="E26" s="67">
        <f ca="1">IF(E$11="","",SUM(OFFSET($C$11,,,,COUNTA($C$11:E21)))/SUM(OFFSET($C$10,,,,COUNTA($C$11:E$11)))-1)</f>
        <v>9.8415127020785231</v>
      </c>
      <c r="F26" s="67">
        <f ca="1">IF(F$11="","",SUM(OFFSET($C$11,,,,COUNTA($C$11:F21)))/SUM(OFFSET($C$10,,,,COUNTA($C$11:F$11)))-1)</f>
        <v>9.763829177414733</v>
      </c>
      <c r="G26" s="67">
        <f ca="1">IF(G$11="","",SUM(OFFSET($C$11,,,,COUNTA($C$11:G21)))/SUM(OFFSET($C$10,,,,COUNTA($C$11:G$11)))-1)</f>
        <v>8.2820069204152258</v>
      </c>
      <c r="H26" s="67">
        <f ca="1">IF(H$11="","",SUM(OFFSET($C$11,,,,COUNTA($C$11:H21)))/SUM(OFFSET($C$10,,,,COUNTA($C$11:H$11)))-1)</f>
        <v>6.3839952811639797</v>
      </c>
      <c r="I26" s="67">
        <f ca="1">IF(I$11="","",SUM(OFFSET($C$11,,,,COUNTA($C$11:I21)))/SUM(OFFSET($C$10,,,,COUNTA($C$11:I$11)))-1)</f>
        <v>5.0514018691588793</v>
      </c>
      <c r="J26" s="67">
        <f ca="1">IF(J$11="","",SUM(OFFSET($C$11,,,,COUNTA($C$11:J21)))/SUM(OFFSET($C$10,,,,COUNTA($C$11:J$11)))-1)</f>
        <v>4.3367912462697173</v>
      </c>
      <c r="K26" s="67">
        <f ca="1">IF(K$11="","",SUM(OFFSET($C$11,,,,COUNTA($C$11:K21)))/SUM(OFFSET($C$10,,,,COUNTA($C$11:K$11)))-1)</f>
        <v>3.4197952218430041</v>
      </c>
      <c r="L26" s="67">
        <f ca="1">IF(L$11="","",SUM(OFFSET($C$11,,,,COUNTA($C$11:L21)))/SUM(OFFSET($C$10,,,,COUNTA($C$11:L$11)))-1)</f>
        <v>2.7491264849755419</v>
      </c>
      <c r="M26" s="67">
        <f ca="1">IF(M$11="","",SUM(OFFSET($C$11,,,,COUNTA($C$11:M21)))/SUM(OFFSET($C$10,,,,COUNTA($C$11:M$11)))-1)</f>
        <v>2.2836408148990124</v>
      </c>
      <c r="N26" s="67">
        <f ca="1">IF(N$11="","",SUM(OFFSET($C$11,,,,COUNTA($C$11:N21)))/SUM(OFFSET($C$10,,,,COUNTA($C$11:N$11)))-1)</f>
        <v>2.0003195653910684</v>
      </c>
      <c r="O26" s="14"/>
      <c r="P26" s="19"/>
      <c r="Q26" s="61"/>
      <c r="R26" s="20"/>
      <c r="T26" s="50"/>
      <c r="U26" s="50"/>
      <c r="V26" s="35"/>
      <c r="X26" s="37"/>
      <c r="Y26" s="37"/>
      <c r="Z26" s="40"/>
      <c r="AA26" s="37"/>
      <c r="AB26" s="37"/>
      <c r="AC26" s="40"/>
    </row>
    <row r="27" spans="1:31" ht="18" customHeight="1" x14ac:dyDescent="0.25">
      <c r="A27" s="63"/>
      <c r="B27" t="s">
        <v>20</v>
      </c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14"/>
      <c r="P27" s="19"/>
      <c r="Q27" s="61"/>
      <c r="R27" s="20"/>
      <c r="T27" s="50"/>
      <c r="U27" s="50"/>
      <c r="V27" s="35"/>
      <c r="X27" s="37"/>
      <c r="Y27" s="37"/>
      <c r="Z27" s="40"/>
      <c r="AA27" s="37"/>
      <c r="AB27" s="37"/>
      <c r="AC27" s="40"/>
    </row>
    <row r="28" spans="1:31" s="23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 s="15"/>
      <c r="P28" s="8"/>
      <c r="Q28" s="44"/>
      <c r="R28" s="8"/>
      <c r="S28" s="25"/>
      <c r="T28" s="51"/>
      <c r="U28" s="50"/>
      <c r="V28" s="35"/>
      <c r="W28" s="26"/>
      <c r="X28" s="36"/>
      <c r="Y28" s="37"/>
      <c r="Z28" s="40"/>
      <c r="AA28" s="36"/>
      <c r="AB28" s="37"/>
      <c r="AC28" s="40"/>
    </row>
    <row r="29" spans="1:31" s="23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 s="10"/>
      <c r="P29" s="8"/>
      <c r="Q29" s="44"/>
      <c r="R29" s="8"/>
      <c r="S29" s="25"/>
      <c r="T29" s="51"/>
      <c r="U29" s="50"/>
      <c r="V29" s="35"/>
      <c r="W29" s="27"/>
      <c r="X29" s="36"/>
      <c r="Y29" s="37"/>
      <c r="Z29" s="40"/>
      <c r="AA29" s="36"/>
      <c r="AB29" s="37"/>
      <c r="AC29" s="40"/>
    </row>
    <row r="30" spans="1:31" x14ac:dyDescent="0.25">
      <c r="T30" s="51"/>
      <c r="U30" s="50"/>
      <c r="V30" s="35"/>
      <c r="W30" s="27"/>
      <c r="X30" s="36"/>
      <c r="Y30" s="37"/>
      <c r="Z30" s="40"/>
      <c r="AA30" s="36"/>
      <c r="AB30" s="36"/>
      <c r="AC30" s="40"/>
    </row>
    <row r="31" spans="1:31" s="23" customForma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 s="10"/>
      <c r="P31" s="8"/>
      <c r="Q31" s="44"/>
      <c r="R31" s="8"/>
      <c r="S31" s="52"/>
      <c r="T31" s="50"/>
      <c r="U31" s="50"/>
      <c r="V31" s="35"/>
      <c r="W31" s="26"/>
      <c r="X31" s="37"/>
      <c r="Y31" s="37"/>
      <c r="Z31" s="40"/>
      <c r="AA31" s="37"/>
      <c r="AB31" s="37"/>
      <c r="AC31" s="40"/>
    </row>
    <row r="32" spans="1:31" x14ac:dyDescent="0.25">
      <c r="T32" s="44"/>
      <c r="U32" s="51"/>
      <c r="V32" s="26"/>
      <c r="W32" s="26"/>
      <c r="X32" s="26"/>
    </row>
    <row r="33" spans="2:27" x14ac:dyDescent="0.25">
      <c r="T33" s="44"/>
      <c r="U33" s="56"/>
      <c r="V33" s="26"/>
      <c r="W33" s="26"/>
      <c r="X33" s="26"/>
    </row>
    <row r="34" spans="2:27" x14ac:dyDescent="0.25">
      <c r="T34" s="53"/>
      <c r="U34" s="58"/>
      <c r="V34" s="26"/>
      <c r="W34" s="26"/>
      <c r="X34" s="36"/>
      <c r="Y34" s="36"/>
      <c r="Z34" s="37"/>
      <c r="AA34" s="28"/>
    </row>
    <row r="35" spans="2:27" x14ac:dyDescent="0.25">
      <c r="T35" s="54"/>
      <c r="U35" s="54"/>
      <c r="V35" s="26"/>
      <c r="W35" s="26"/>
      <c r="X35" s="36"/>
      <c r="Y35" s="36"/>
      <c r="Z35" s="37"/>
      <c r="AA35" s="28"/>
    </row>
    <row r="36" spans="2:27" x14ac:dyDescent="0.25">
      <c r="T36" s="54"/>
      <c r="U36" s="54"/>
      <c r="V36" s="26"/>
      <c r="W36" s="26"/>
      <c r="X36" s="36"/>
      <c r="Y36" s="36"/>
      <c r="Z36" s="36"/>
      <c r="AA36" s="28"/>
    </row>
    <row r="37" spans="2:27" x14ac:dyDescent="0.25">
      <c r="T37" s="54"/>
      <c r="U37" s="54"/>
      <c r="V37" s="26"/>
      <c r="W37" s="26"/>
      <c r="X37" s="36"/>
      <c r="Y37" s="36"/>
      <c r="Z37" s="36"/>
      <c r="AA37" s="28"/>
    </row>
    <row r="38" spans="2:27" x14ac:dyDescent="0.25">
      <c r="T38" s="54"/>
      <c r="U38" s="53"/>
      <c r="V38" s="26"/>
      <c r="W38" s="26"/>
      <c r="X38" s="36"/>
      <c r="Y38" s="36"/>
      <c r="Z38" s="36"/>
      <c r="AA38" s="28"/>
    </row>
    <row r="39" spans="2:27" x14ac:dyDescent="0.25">
      <c r="T39" s="54"/>
      <c r="U39" s="53"/>
      <c r="V39" s="26"/>
      <c r="W39" s="26"/>
      <c r="X39" s="36"/>
      <c r="Y39" s="36"/>
      <c r="Z39" s="37"/>
      <c r="AA39" s="28"/>
    </row>
    <row r="40" spans="2:27" x14ac:dyDescent="0.25">
      <c r="T40" s="55"/>
      <c r="U40" s="56"/>
      <c r="V40" s="26"/>
      <c r="W40" s="26"/>
      <c r="X40" s="36"/>
      <c r="Y40" s="36"/>
      <c r="Z40" s="37"/>
      <c r="AA40" s="28"/>
    </row>
    <row r="41" spans="2:27" x14ac:dyDescent="0.25">
      <c r="T41" s="56"/>
      <c r="U41" s="56"/>
      <c r="V41" s="26"/>
      <c r="W41" s="26"/>
      <c r="X41" s="37"/>
      <c r="Y41" s="36"/>
      <c r="Z41" s="37"/>
      <c r="AA41" s="28"/>
    </row>
    <row r="42" spans="2:27" x14ac:dyDescent="0.25">
      <c r="T42" s="56"/>
      <c r="U42" s="56"/>
      <c r="V42" s="26"/>
      <c r="W42" s="26"/>
      <c r="X42" s="36"/>
      <c r="Y42" s="36"/>
      <c r="Z42" s="36"/>
      <c r="AA42" s="28"/>
    </row>
    <row r="43" spans="2:27" x14ac:dyDescent="0.25">
      <c r="T43" s="53"/>
      <c r="U43" s="53"/>
      <c r="V43" s="26"/>
      <c r="W43" s="26"/>
      <c r="X43" s="38"/>
      <c r="Y43" s="38"/>
      <c r="Z43" s="38"/>
      <c r="AA43" s="28"/>
    </row>
    <row r="44" spans="2:27" x14ac:dyDescent="0.25">
      <c r="T44" s="53"/>
      <c r="U44" s="53"/>
      <c r="V44" s="26"/>
      <c r="W44" s="26"/>
      <c r="X44" s="38"/>
      <c r="Y44" s="38"/>
      <c r="Z44" s="38"/>
      <c r="AA44" s="28"/>
    </row>
    <row r="45" spans="2:27" x14ac:dyDescent="0.25">
      <c r="T45" s="8"/>
      <c r="V45" s="26"/>
      <c r="W45" s="26"/>
      <c r="X45" s="38"/>
      <c r="Y45" s="38"/>
      <c r="Z45" s="28"/>
      <c r="AA45" s="28"/>
    </row>
    <row r="46" spans="2:27" x14ac:dyDescent="0.25">
      <c r="T46" s="8"/>
    </row>
    <row r="47" spans="2:27" x14ac:dyDescent="0.25">
      <c r="T47" s="20"/>
      <c r="U47" s="20"/>
    </row>
    <row r="48" spans="2:27" x14ac:dyDescent="0.25">
      <c r="B48" s="16" t="s">
        <v>4</v>
      </c>
      <c r="T48" s="57"/>
      <c r="U48" s="57"/>
    </row>
    <row r="60" spans="2:2" x14ac:dyDescent="0.25">
      <c r="B60" s="16"/>
    </row>
  </sheetData>
  <mergeCells count="5">
    <mergeCell ref="A15:A26"/>
    <mergeCell ref="B5:O5"/>
    <mergeCell ref="B4:O4"/>
    <mergeCell ref="Q6:Q7"/>
    <mergeCell ref="A8:A14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9" orientation="landscape" r:id="rId1"/>
  <headerFooter>
    <oddHeader>&amp;R&amp;D</oddHeader>
    <oddFooter>&amp;C&amp;F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C4A53-0E5A-4FBF-9238-C8982AE12F41}">
  <sheetPr>
    <pageSetUpPr fitToPage="1"/>
  </sheetPr>
  <dimension ref="A4:AA57"/>
  <sheetViews>
    <sheetView showGridLines="0" zoomScale="89" zoomScaleNormal="89" workbookViewId="0">
      <selection activeCell="D14" sqref="D14"/>
    </sheetView>
  </sheetViews>
  <sheetFormatPr defaultRowHeight="13.2" x14ac:dyDescent="0.25"/>
  <cols>
    <col min="1" max="1" width="6.6640625" customWidth="1"/>
    <col min="3" max="14" width="8.6640625" customWidth="1"/>
    <col min="15" max="15" width="11.33203125" style="10" customWidth="1"/>
    <col min="16" max="16" width="6.33203125" style="8" customWidth="1"/>
    <col min="17" max="17" width="10.33203125" style="44" customWidth="1"/>
    <col min="18" max="18" width="3" style="44" customWidth="1"/>
    <col min="19" max="19" width="8.33203125" style="69" customWidth="1"/>
    <col min="20" max="20" width="7.6640625" style="69" customWidth="1"/>
    <col min="21" max="21" width="3.88671875" style="8" customWidth="1"/>
    <col min="22" max="22" width="4.5546875" style="23" bestFit="1" customWidth="1"/>
    <col min="23" max="23" width="9.33203125" style="23" customWidth="1"/>
    <col min="24" max="25" width="8.88671875" style="7"/>
  </cols>
  <sheetData>
    <row r="4" spans="1:27" ht="12.75" customHeight="1" x14ac:dyDescent="0.25">
      <c r="B4" s="90" t="s">
        <v>14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18"/>
    </row>
    <row r="5" spans="1:27" ht="12.75" customHeight="1" x14ac:dyDescent="0.25">
      <c r="B5" s="89" t="s">
        <v>15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18"/>
    </row>
    <row r="6" spans="1:27" ht="12.75" customHeight="1" x14ac:dyDescent="0.2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1" t="s">
        <v>13</v>
      </c>
      <c r="P6" s="43"/>
      <c r="Q6" s="91" t="s">
        <v>0</v>
      </c>
    </row>
    <row r="7" spans="1:27" ht="15.6" customHeight="1" x14ac:dyDescent="0.25">
      <c r="B7" s="2"/>
      <c r="C7" s="1" t="s">
        <v>21</v>
      </c>
      <c r="D7" s="1" t="s">
        <v>22</v>
      </c>
      <c r="E7" s="1" t="s">
        <v>23</v>
      </c>
      <c r="F7" s="1" t="s">
        <v>24</v>
      </c>
      <c r="G7" s="1" t="s">
        <v>25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30</v>
      </c>
      <c r="M7" s="1" t="s">
        <v>31</v>
      </c>
      <c r="N7" s="1" t="s">
        <v>32</v>
      </c>
      <c r="O7" s="12" t="s">
        <v>12</v>
      </c>
      <c r="P7" s="44"/>
      <c r="Q7" s="91"/>
      <c r="S7" s="69" t="str">
        <f ca="1">C7 &amp; IF(COUNT($C$14:$N$14)=1,""," - " &amp; OFFSET(C7,,COUNT($D$14:$O$14)-1))</f>
        <v>Jan - Feb</v>
      </c>
      <c r="T7" s="70" t="str">
        <f ca="1">OFFSET(C7,,COUNT($C$14:$N$14)) &amp; IF(COUNT($D$14:$O$14)=11,""," - " &amp; N7)</f>
        <v>Mar - Dec</v>
      </c>
    </row>
    <row r="8" spans="1:27" ht="19.95" customHeight="1" x14ac:dyDescent="0.25">
      <c r="A8" s="92" t="s">
        <v>10</v>
      </c>
      <c r="B8" s="62">
        <v>2018</v>
      </c>
      <c r="C8" s="1">
        <f>ProdEngines!C8-Diesel!C8</f>
        <v>19.599999999999994</v>
      </c>
      <c r="D8" s="1">
        <f>ProdEngines!D8-Diesel!D8</f>
        <v>22</v>
      </c>
      <c r="E8" s="1">
        <f>ProdEngines!E8-Diesel!E8</f>
        <v>22</v>
      </c>
      <c r="F8" s="1">
        <f>ProdEngines!F8-Diesel!F8</f>
        <v>45.5</v>
      </c>
      <c r="G8" s="1">
        <f>ProdEngines!G8-Diesel!G8</f>
        <v>35.400000000000006</v>
      </c>
      <c r="H8" s="1">
        <f>ProdEngines!H8-Diesel!H8</f>
        <v>40.200000000000003</v>
      </c>
      <c r="I8" s="1">
        <f>ProdEngines!I8-Diesel!I8</f>
        <v>44.3</v>
      </c>
      <c r="J8" s="1">
        <f>ProdEngines!J8-Diesel!J8</f>
        <v>23.899999999999991</v>
      </c>
      <c r="K8" s="1">
        <f>ProdEngines!K8-Diesel!K8</f>
        <v>43.7</v>
      </c>
      <c r="L8" s="1">
        <f>ProdEngines!L8-Diesel!L8</f>
        <v>29.799999999999997</v>
      </c>
      <c r="M8" s="1">
        <f>ProdEngines!M8-Diesel!M8</f>
        <v>38.400000000000006</v>
      </c>
      <c r="N8" s="1">
        <f>ProdEngines!N8-Diesel!N8</f>
        <v>43.3</v>
      </c>
      <c r="O8" s="13">
        <f>SUM(C8:N8)</f>
        <v>408.09999999999997</v>
      </c>
      <c r="P8" s="46">
        <v>2</v>
      </c>
      <c r="Q8" s="61">
        <f t="shared" ref="Q8:Q14" si="0">+O8/COUNTA(C8:N8)</f>
        <v>34.008333333333333</v>
      </c>
      <c r="R8" s="57"/>
      <c r="S8" s="69">
        <f t="shared" ref="S8:S14" ca="1" si="1">SUM(OFFSET(C8,,,,COUNTA($C$14:$N$14)))</f>
        <v>41.599999999999994</v>
      </c>
      <c r="T8" s="71">
        <f t="shared" ref="T8:T14" ca="1" si="2">O8-S8</f>
        <v>366.5</v>
      </c>
    </row>
    <row r="9" spans="1:27" ht="19.95" customHeight="1" x14ac:dyDescent="0.25">
      <c r="A9" s="92"/>
      <c r="B9" s="62">
        <v>2019</v>
      </c>
      <c r="C9" s="1">
        <f>ProdEngines!C9-Diesel!C9</f>
        <v>29.400000000000006</v>
      </c>
      <c r="D9" s="1">
        <f>ProdEngines!D9-Diesel!D9</f>
        <v>39.799999999999997</v>
      </c>
      <c r="E9" s="1">
        <f>ProdEngines!E9-Diesel!E9</f>
        <v>39</v>
      </c>
      <c r="F9" s="1">
        <f>ProdEngines!F9-Diesel!F9</f>
        <v>39</v>
      </c>
      <c r="G9" s="1">
        <f>ProdEngines!G9-Diesel!G9</f>
        <v>39</v>
      </c>
      <c r="H9" s="1">
        <f>ProdEngines!H9-Diesel!H9</f>
        <v>35.5</v>
      </c>
      <c r="I9" s="1">
        <f>ProdEngines!I9-Diesel!I9</f>
        <v>41.099999999999994</v>
      </c>
      <c r="J9" s="1">
        <f>ProdEngines!J9-Diesel!J9</f>
        <v>16.899999999999991</v>
      </c>
      <c r="K9" s="1">
        <f>ProdEngines!K9-Diesel!K9</f>
        <v>35</v>
      </c>
      <c r="L9" s="1">
        <f>ProdEngines!L9-Diesel!L9</f>
        <v>34</v>
      </c>
      <c r="M9" s="1">
        <f>ProdEngines!M9-Diesel!M9</f>
        <v>29</v>
      </c>
      <c r="N9" s="1">
        <f>ProdEngines!N9-Diesel!N9</f>
        <v>20.799999999999997</v>
      </c>
      <c r="O9" s="13">
        <f t="shared" ref="O9:O11" si="3">SUM(C9:N9)</f>
        <v>398.49999999999994</v>
      </c>
      <c r="P9" s="45">
        <v>1</v>
      </c>
      <c r="Q9" s="61">
        <f t="shared" si="0"/>
        <v>33.208333333333329</v>
      </c>
      <c r="R9" s="57"/>
      <c r="S9" s="69">
        <f t="shared" ca="1" si="1"/>
        <v>69.2</v>
      </c>
      <c r="T9" s="71">
        <f t="shared" ca="1" si="2"/>
        <v>329.29999999999995</v>
      </c>
      <c r="Y9" s="24"/>
    </row>
    <row r="10" spans="1:27" ht="19.95" customHeight="1" x14ac:dyDescent="0.25">
      <c r="A10" s="92"/>
      <c r="B10" s="62">
        <v>2020</v>
      </c>
      <c r="C10" s="1">
        <f>ProdEngines!C10-Diesel!C10</f>
        <v>34</v>
      </c>
      <c r="D10" s="1">
        <f>ProdEngines!D10-Diesel!D10</f>
        <v>42</v>
      </c>
      <c r="E10" s="1">
        <f>ProdEngines!E10-Diesel!E10</f>
        <v>23.599999999999994</v>
      </c>
      <c r="F10" s="1">
        <f>ProdEngines!F10-Diesel!F10</f>
        <v>1</v>
      </c>
      <c r="G10" s="1">
        <f>ProdEngines!G10-Diesel!G10</f>
        <v>17.5</v>
      </c>
      <c r="H10" s="1">
        <f>ProdEngines!H10-Diesel!H10</f>
        <v>27</v>
      </c>
      <c r="I10" s="1">
        <f>ProdEngines!I10-Diesel!I10</f>
        <v>29</v>
      </c>
      <c r="J10" s="1">
        <f>ProdEngines!J10-Diesel!J10</f>
        <v>17.900000000000006</v>
      </c>
      <c r="K10" s="1">
        <f>ProdEngines!K10-Diesel!K10</f>
        <v>33</v>
      </c>
      <c r="L10" s="1">
        <f>ProdEngines!L10-Diesel!L10</f>
        <v>34</v>
      </c>
      <c r="M10" s="1">
        <f>ProdEngines!M10-Diesel!M10</f>
        <v>44</v>
      </c>
      <c r="N10" s="1">
        <f>ProdEngines!N10-Diesel!N10</f>
        <v>29</v>
      </c>
      <c r="O10" s="13">
        <f t="shared" si="3"/>
        <v>332</v>
      </c>
      <c r="P10" s="45">
        <v>1</v>
      </c>
      <c r="Q10" s="61">
        <f t="shared" si="0"/>
        <v>27.666666666666668</v>
      </c>
      <c r="R10" s="57"/>
      <c r="S10" s="69">
        <f t="shared" ca="1" si="1"/>
        <v>76</v>
      </c>
      <c r="T10" s="71">
        <f t="shared" ca="1" si="2"/>
        <v>256</v>
      </c>
      <c r="U10" s="51"/>
      <c r="V10" s="34"/>
      <c r="W10" s="35"/>
      <c r="X10" s="36"/>
      <c r="Y10" s="37"/>
      <c r="Z10" s="40"/>
    </row>
    <row r="11" spans="1:27" ht="19.95" customHeight="1" x14ac:dyDescent="0.25">
      <c r="A11" s="92"/>
      <c r="B11" s="62">
        <v>2021</v>
      </c>
      <c r="C11" s="1">
        <f>ProdEngines!C11-Diesel!C11</f>
        <v>41</v>
      </c>
      <c r="D11" s="1">
        <f>ProdEngines!D11-Diesel!D11</f>
        <v>36</v>
      </c>
      <c r="E11" s="1">
        <f>ProdEngines!E11-Diesel!E11</f>
        <v>47</v>
      </c>
      <c r="F11" s="1">
        <f>ProdEngines!F11-Diesel!F11</f>
        <v>40</v>
      </c>
      <c r="G11" s="1">
        <f>ProdEngines!G11-Diesel!G11</f>
        <v>43</v>
      </c>
      <c r="H11" s="1">
        <f>ProdEngines!H11-Diesel!H11</f>
        <v>29.400000000000006</v>
      </c>
      <c r="I11" s="1">
        <f>ProdEngines!I11-Diesel!I11</f>
        <v>50</v>
      </c>
      <c r="J11" s="1">
        <f>ProdEngines!J11-Diesel!J11</f>
        <v>16</v>
      </c>
      <c r="K11" s="1">
        <f>ProdEngines!K11-Diesel!K11</f>
        <v>14.200000000000003</v>
      </c>
      <c r="L11" s="1">
        <f>ProdEngines!L11-Diesel!L11</f>
        <v>20.5</v>
      </c>
      <c r="M11" s="1">
        <f>ProdEngines!M11-Diesel!M11</f>
        <v>19</v>
      </c>
      <c r="N11" s="1">
        <f>ProdEngines!N11-Diesel!N11</f>
        <v>20.599999999999994</v>
      </c>
      <c r="O11" s="13">
        <f t="shared" si="3"/>
        <v>376.69999999999993</v>
      </c>
      <c r="P11" s="45"/>
      <c r="Q11" s="61">
        <f t="shared" si="0"/>
        <v>31.391666666666662</v>
      </c>
      <c r="R11" s="57"/>
      <c r="S11" s="69">
        <f t="shared" ca="1" si="1"/>
        <v>77</v>
      </c>
      <c r="T11" s="71">
        <f t="shared" ca="1" si="2"/>
        <v>299.69999999999993</v>
      </c>
      <c r="U11" s="51"/>
      <c r="V11" s="34"/>
      <c r="W11" s="35"/>
      <c r="X11" s="36"/>
      <c r="Y11" s="37"/>
      <c r="Z11" s="40"/>
    </row>
    <row r="12" spans="1:27" ht="19.95" customHeight="1" x14ac:dyDescent="0.25">
      <c r="A12" s="92"/>
      <c r="B12" s="62">
        <v>2022</v>
      </c>
      <c r="C12" s="1">
        <f>ProdEngines!C12-Diesel!C12</f>
        <v>35</v>
      </c>
      <c r="D12" s="1">
        <f>ProdEngines!D12-Diesel!D12</f>
        <v>31</v>
      </c>
      <c r="E12" s="1">
        <f>ProdEngines!E12-Diesel!E12</f>
        <v>26</v>
      </c>
      <c r="F12" s="1">
        <f>ProdEngines!F12-Diesel!F12</f>
        <v>33</v>
      </c>
      <c r="G12" s="1">
        <f>ProdEngines!G12-Diesel!G12</f>
        <v>39</v>
      </c>
      <c r="H12" s="1">
        <f>ProdEngines!H12-Diesel!H12</f>
        <v>32</v>
      </c>
      <c r="I12" s="1">
        <f>ProdEngines!I12-Diesel!I12</f>
        <v>39</v>
      </c>
      <c r="J12" s="1">
        <f>ProdEngines!J12-Diesel!J12</f>
        <v>20</v>
      </c>
      <c r="K12" s="1">
        <f>ProdEngines!K12-Diesel!K12</f>
        <v>27</v>
      </c>
      <c r="L12" s="1">
        <f>ProdEngines!L12-Diesel!L12</f>
        <v>35</v>
      </c>
      <c r="M12" s="1">
        <f>ProdEngines!M12-Diesel!M12</f>
        <v>35</v>
      </c>
      <c r="N12" s="1">
        <f>ProdEngines!N12-Diesel!N12</f>
        <v>18.5</v>
      </c>
      <c r="O12" s="13">
        <f>SUM(C12:N12)</f>
        <v>370.5</v>
      </c>
      <c r="P12" s="45"/>
      <c r="Q12" s="61">
        <f t="shared" si="0"/>
        <v>30.875</v>
      </c>
      <c r="R12" s="57"/>
      <c r="S12" s="69">
        <f ca="1">SUM(OFFSET(C12,,,,COUNTA($C$14:$N$14)))</f>
        <v>66</v>
      </c>
      <c r="T12" s="71">
        <f t="shared" ca="1" si="2"/>
        <v>304.5</v>
      </c>
      <c r="U12" s="51"/>
      <c r="V12" s="34"/>
      <c r="W12" s="35"/>
      <c r="X12" s="36"/>
      <c r="Y12" s="37"/>
      <c r="Z12" s="40"/>
    </row>
    <row r="13" spans="1:27" ht="19.95" customHeight="1" x14ac:dyDescent="0.25">
      <c r="A13" s="86"/>
      <c r="B13" s="62">
        <v>2023</v>
      </c>
      <c r="C13" s="1">
        <f>ProdEngines!C13-Diesel!C13</f>
        <v>38</v>
      </c>
      <c r="D13" s="1">
        <f>ProdEngines!D13-Diesel!D13</f>
        <v>28</v>
      </c>
      <c r="E13" s="1">
        <f>ProdEngines!E13-Diesel!E13</f>
        <v>39</v>
      </c>
      <c r="F13" s="1">
        <f>ProdEngines!F13-Diesel!F13</f>
        <v>35</v>
      </c>
      <c r="G13" s="1">
        <f>ProdEngines!G13-Diesel!G13</f>
        <v>39</v>
      </c>
      <c r="H13" s="1">
        <f>ProdEngines!H13-Diesel!H13</f>
        <v>38</v>
      </c>
      <c r="I13" s="1">
        <f>ProdEngines!I13-Diesel!I13</f>
        <v>29</v>
      </c>
      <c r="J13" s="1">
        <f>ProdEngines!J13-Diesel!J13</f>
        <v>6</v>
      </c>
      <c r="K13" s="1">
        <f>ProdEngines!K13-Diesel!K13</f>
        <v>13</v>
      </c>
      <c r="L13" s="1">
        <f>ProdEngines!L13-Diesel!L13</f>
        <v>19</v>
      </c>
      <c r="M13" s="1">
        <f>ProdEngines!M13-Diesel!M13</f>
        <v>17</v>
      </c>
      <c r="N13" s="1">
        <f>ProdEngines!N13-Diesel!N13</f>
        <v>11</v>
      </c>
      <c r="O13" s="13">
        <f>SUM(C13:N13)</f>
        <v>312</v>
      </c>
      <c r="P13" s="45"/>
      <c r="Q13" s="61">
        <f t="shared" si="0"/>
        <v>26</v>
      </c>
      <c r="R13" s="57"/>
      <c r="S13" s="69">
        <f ca="1">SUM(OFFSET(C13,,,,COUNTA($C$14:$N$14)))</f>
        <v>66</v>
      </c>
      <c r="T13" s="71">
        <f t="shared" ca="1" si="2"/>
        <v>246</v>
      </c>
      <c r="U13" s="51"/>
      <c r="V13" s="34"/>
      <c r="W13" s="35"/>
      <c r="X13" s="36"/>
      <c r="Y13" s="37"/>
      <c r="Z13" s="40"/>
    </row>
    <row r="14" spans="1:27" ht="19.95" customHeight="1" x14ac:dyDescent="0.25">
      <c r="A14" s="86"/>
      <c r="B14" s="62">
        <v>2024</v>
      </c>
      <c r="C14" s="1">
        <f>ProdEngines!C14-Diesel!C14</f>
        <v>14</v>
      </c>
      <c r="D14" s="1">
        <f>ProdEngines!D14-Diesel!D14</f>
        <v>14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3">
        <f>SUM(C14:N14)</f>
        <v>28</v>
      </c>
      <c r="P14" s="45"/>
      <c r="Q14" s="61">
        <f t="shared" si="0"/>
        <v>14</v>
      </c>
      <c r="R14" s="57"/>
      <c r="S14" s="69">
        <f t="shared" ca="1" si="1"/>
        <v>28</v>
      </c>
      <c r="T14" s="71">
        <f t="shared" ca="1" si="2"/>
        <v>0</v>
      </c>
      <c r="U14" s="51"/>
      <c r="V14" s="27"/>
      <c r="W14" s="35"/>
      <c r="X14" s="36"/>
      <c r="Y14" s="36"/>
      <c r="Z14" s="40"/>
      <c r="AA14" s="32"/>
    </row>
    <row r="15" spans="1:27" ht="19.95" customHeight="1" x14ac:dyDescent="0.25">
      <c r="A15" s="86" t="s">
        <v>11</v>
      </c>
      <c r="B15" s="41" t="s">
        <v>35</v>
      </c>
      <c r="C15" s="67">
        <f>+C$14/C$13-1</f>
        <v>-0.63157894736842102</v>
      </c>
      <c r="D15" s="67">
        <f t="shared" ref="D15:N15" si="4">+D$14/D$13-1</f>
        <v>-0.5</v>
      </c>
      <c r="E15" s="67">
        <f t="shared" si="4"/>
        <v>-1</v>
      </c>
      <c r="F15" s="67">
        <f t="shared" si="4"/>
        <v>-1</v>
      </c>
      <c r="G15" s="67">
        <f t="shared" si="4"/>
        <v>-1</v>
      </c>
      <c r="H15" s="67">
        <f t="shared" si="4"/>
        <v>-1</v>
      </c>
      <c r="I15" s="67">
        <f t="shared" si="4"/>
        <v>-1</v>
      </c>
      <c r="J15" s="67">
        <f t="shared" si="4"/>
        <v>-1</v>
      </c>
      <c r="K15" s="67">
        <f t="shared" si="4"/>
        <v>-1</v>
      </c>
      <c r="L15" s="67">
        <f t="shared" si="4"/>
        <v>-1</v>
      </c>
      <c r="M15" s="67">
        <f t="shared" si="4"/>
        <v>-1</v>
      </c>
      <c r="N15" s="67">
        <f t="shared" si="4"/>
        <v>-1</v>
      </c>
      <c r="O15" s="14"/>
      <c r="P15" s="45"/>
      <c r="Q15" s="61"/>
      <c r="R15" s="57"/>
      <c r="T15" s="71"/>
      <c r="U15" s="51"/>
      <c r="V15" s="27"/>
      <c r="W15" s="35"/>
      <c r="X15" s="36"/>
      <c r="Y15" s="36"/>
      <c r="Z15" s="40"/>
      <c r="AA15" s="32"/>
    </row>
    <row r="16" spans="1:27" ht="19.95" customHeight="1" x14ac:dyDescent="0.25">
      <c r="A16" s="87"/>
      <c r="B16" s="42" t="s">
        <v>9</v>
      </c>
      <c r="C16" s="68"/>
      <c r="D16" s="67">
        <f ca="1">IF(D$14="","",SUM(OFFSET($C$14,,,,COUNTA($C14:D$14)))/SUM(OFFSET($C$13,,,,COUNTA($C$14:D$14)))-1)</f>
        <v>-0.57575757575757569</v>
      </c>
      <c r="E16" s="67" t="str">
        <f ca="1">IF(E$14="","",SUM(OFFSET($C$14,,,,COUNTA($C14:E$14)))/SUM(OFFSET($C$13,,,,COUNTA($C$14:E$14)))-1)</f>
        <v/>
      </c>
      <c r="F16" s="67" t="str">
        <f ca="1">IF(F$14="","",SUM(OFFSET($C$14,,,,COUNTA($C14:F$14)))/SUM(OFFSET($C$13,,,,COUNTA($C$14:F$14)))-1)</f>
        <v/>
      </c>
      <c r="G16" s="67" t="str">
        <f ca="1">IF(G$14="","",SUM(OFFSET($C$14,,,,COUNTA($C14:G$14)))/SUM(OFFSET($C$13,,,,COUNTA($C$14:G$14)))-1)</f>
        <v/>
      </c>
      <c r="H16" s="67" t="str">
        <f ca="1">IF(H$14="","",SUM(OFFSET($C$14,,,,COUNTA($C14:H$14)))/SUM(OFFSET($C$13,,,,COUNTA($C$14:H$14)))-1)</f>
        <v/>
      </c>
      <c r="I16" s="67" t="str">
        <f ca="1">IF(I$14="","",SUM(OFFSET($C$14,,,,COUNTA($C14:I$14)))/SUM(OFFSET($C$13,,,,COUNTA($C$14:I$14)))-1)</f>
        <v/>
      </c>
      <c r="J16" s="67" t="str">
        <f ca="1">IF(J$14="","",SUM(OFFSET($C$14,,,,COUNTA($C14:J$14)))/SUM(OFFSET($C$13,,,,COUNTA($C$14:J$14)))-1)</f>
        <v/>
      </c>
      <c r="K16" s="67" t="str">
        <f ca="1">IF(K$14="","",SUM(OFFSET($C$14,,,,COUNTA($C14:K$14)))/SUM(OFFSET($C$13,,,,COUNTA($C$14:K$14)))-1)</f>
        <v/>
      </c>
      <c r="L16" s="67" t="str">
        <f ca="1">IF(L$14="","",SUM(OFFSET($C$14,,,,COUNTA($C14:L$14)))/SUM(OFFSET($C$13,,,,COUNTA($C$14:L$14)))-1)</f>
        <v/>
      </c>
      <c r="M16" s="67" t="str">
        <f ca="1">IF(M$14="","",SUM(OFFSET($C$14,,,,COUNTA($C14:M$14)))/SUM(OFFSET($C$13,,,,COUNTA($C$14:M$14)))-1)</f>
        <v/>
      </c>
      <c r="N16" s="67" t="str">
        <f ca="1">IF(N$14="","",SUM(OFFSET($C$14,,,,COUNTA($C14:N$14)))/SUM(OFFSET($C$13,,,,COUNTA($C$14:N$14)))-1)</f>
        <v/>
      </c>
      <c r="O16" s="14"/>
      <c r="P16" s="45"/>
      <c r="Q16" s="61"/>
      <c r="R16" s="57"/>
      <c r="T16" s="71"/>
      <c r="U16" s="51"/>
      <c r="V16" s="27"/>
      <c r="W16" s="35"/>
      <c r="X16" s="36"/>
      <c r="Y16" s="36"/>
      <c r="Z16" s="40"/>
      <c r="AA16" s="32"/>
    </row>
    <row r="17" spans="1:27" ht="19.95" customHeight="1" x14ac:dyDescent="0.25">
      <c r="A17" s="87"/>
      <c r="B17" s="41" t="s">
        <v>33</v>
      </c>
      <c r="C17" s="67">
        <f>+C$13/C$12-1</f>
        <v>8.5714285714285632E-2</v>
      </c>
      <c r="D17" s="67">
        <f t="shared" ref="D17:N17" si="5">+D$13/D$12-1</f>
        <v>-9.6774193548387122E-2</v>
      </c>
      <c r="E17" s="67">
        <f t="shared" si="5"/>
        <v>0.5</v>
      </c>
      <c r="F17" s="67">
        <f t="shared" si="5"/>
        <v>6.0606060606060552E-2</v>
      </c>
      <c r="G17" s="67">
        <f t="shared" si="5"/>
        <v>0</v>
      </c>
      <c r="H17" s="67">
        <f t="shared" si="5"/>
        <v>0.1875</v>
      </c>
      <c r="I17" s="67">
        <f t="shared" si="5"/>
        <v>-0.25641025641025639</v>
      </c>
      <c r="J17" s="67">
        <f t="shared" si="5"/>
        <v>-0.7</v>
      </c>
      <c r="K17" s="67">
        <f t="shared" si="5"/>
        <v>-0.5185185185185186</v>
      </c>
      <c r="L17" s="67">
        <f t="shared" si="5"/>
        <v>-0.45714285714285718</v>
      </c>
      <c r="M17" s="67">
        <f t="shared" si="5"/>
        <v>-0.51428571428571423</v>
      </c>
      <c r="N17" s="67">
        <f t="shared" si="5"/>
        <v>-0.40540540540540537</v>
      </c>
      <c r="O17" s="14"/>
      <c r="P17" s="45"/>
      <c r="Q17" s="61"/>
      <c r="R17" s="57"/>
      <c r="T17" s="71"/>
      <c r="U17" s="51"/>
      <c r="V17" s="27"/>
      <c r="W17" s="35"/>
      <c r="X17" s="36"/>
      <c r="Y17" s="36"/>
      <c r="Z17" s="40"/>
      <c r="AA17" s="32"/>
    </row>
    <row r="18" spans="1:27" ht="19.95" customHeight="1" x14ac:dyDescent="0.25">
      <c r="A18" s="87"/>
      <c r="B18" s="42" t="s">
        <v>9</v>
      </c>
      <c r="C18" s="68"/>
      <c r="D18" s="67">
        <f ca="1">IF(D$13="","",SUM(OFFSET($C$13,,,,COUNTA($C$13:D13)))/SUM(OFFSET($C$12,,,,COUNTA($C$13:D$13)))-1)</f>
        <v>0</v>
      </c>
      <c r="E18" s="67">
        <f ca="1">IF(E$13="","",SUM(OFFSET($C$13,,,,COUNTA($C$13:E13)))/SUM(OFFSET($C$12,,,,COUNTA($C$13:E$13)))-1)</f>
        <v>0.14130434782608692</v>
      </c>
      <c r="F18" s="67">
        <f ca="1">IF(F$13="","",SUM(OFFSET($C$13,,,,COUNTA($C$13:F13)))/SUM(OFFSET($C$12,,,,COUNTA($C$13:F$13)))-1)</f>
        <v>0.12000000000000011</v>
      </c>
      <c r="G18" s="67">
        <f ca="1">IF(G$13="","",SUM(OFFSET($C$13,,,,COUNTA($C$13:G13)))/SUM(OFFSET($C$12,,,,COUNTA($C$13:G$13)))-1)</f>
        <v>9.1463414634146423E-2</v>
      </c>
      <c r="H18" s="67">
        <f ca="1">IF(H$13="","",SUM(OFFSET($C$13,,,,COUNTA($C$13:H13)))/SUM(OFFSET($C$12,,,,COUNTA($C$13:H$13)))-1)</f>
        <v>0.10714285714285721</v>
      </c>
      <c r="I18" s="67">
        <f ca="1">IF(I$13="","",SUM(OFFSET($C$13,,,,COUNTA($C$13:I13)))/SUM(OFFSET($C$12,,,,COUNTA($C$13:I$13)))-1)</f>
        <v>4.6808510638297829E-2</v>
      </c>
      <c r="J18" s="67">
        <f ca="1">IF(J$13="","",SUM(OFFSET($C$13,,,,COUNTA($C$13:J13)))/SUM(OFFSET($C$12,,,,COUNTA($C$13:J$13)))-1)</f>
        <v>-1.1764705882352899E-2</v>
      </c>
      <c r="K18" s="67">
        <f ca="1">IF(K$13="","",SUM(OFFSET($C$13,,,,COUNTA($C$13:K13)))/SUM(OFFSET($C$12,,,,COUNTA($C$13:K$13)))-1)</f>
        <v>-6.0283687943262443E-2</v>
      </c>
      <c r="L18" s="67">
        <f ca="1">IF(L$13="","",SUM(OFFSET($C$13,,,,COUNTA($C$13:L13)))/SUM(OFFSET($C$12,,,,COUNTA($C$13:L$13)))-1)</f>
        <v>-0.10410094637223977</v>
      </c>
      <c r="M18" s="67">
        <f ca="1">IF(M$13="","",SUM(OFFSET($C$13,,,,COUNTA($C$13:M13)))/SUM(OFFSET($C$12,,,,COUNTA($C$13:M$13)))-1)</f>
        <v>-0.14488636363636365</v>
      </c>
      <c r="N18" s="67">
        <f ca="1">IF(N$13="","",SUM(OFFSET($C$13,,,,COUNTA($C$13:N13)))/SUM(OFFSET($C$12,,,,COUNTA($C$13:N$13)))-1)</f>
        <v>-0.15789473684210531</v>
      </c>
      <c r="O18" s="14"/>
      <c r="P18" s="45"/>
      <c r="Q18" s="61"/>
      <c r="R18" s="57"/>
      <c r="T18" s="71"/>
      <c r="U18" s="51"/>
      <c r="V18" s="27"/>
      <c r="W18" s="35"/>
      <c r="X18" s="36"/>
      <c r="Y18" s="36"/>
      <c r="Z18" s="40"/>
      <c r="AA18" s="32"/>
    </row>
    <row r="19" spans="1:27" ht="19.95" customHeight="1" x14ac:dyDescent="0.25">
      <c r="A19" s="87"/>
      <c r="B19" s="41" t="s">
        <v>8</v>
      </c>
      <c r="C19" s="67">
        <f>+C$12/C$11-1</f>
        <v>-0.14634146341463417</v>
      </c>
      <c r="D19" s="67">
        <f t="shared" ref="D19:N19" si="6">+D$12/D$11-1</f>
        <v>-0.13888888888888884</v>
      </c>
      <c r="E19" s="67">
        <f t="shared" si="6"/>
        <v>-0.44680851063829785</v>
      </c>
      <c r="F19" s="67">
        <f t="shared" si="6"/>
        <v>-0.17500000000000004</v>
      </c>
      <c r="G19" s="67">
        <f t="shared" si="6"/>
        <v>-9.3023255813953543E-2</v>
      </c>
      <c r="H19" s="67">
        <f t="shared" si="6"/>
        <v>8.843537414965974E-2</v>
      </c>
      <c r="I19" s="67">
        <f t="shared" si="6"/>
        <v>-0.21999999999999997</v>
      </c>
      <c r="J19" s="67">
        <f t="shared" si="6"/>
        <v>0.25</v>
      </c>
      <c r="K19" s="67">
        <f t="shared" si="6"/>
        <v>0.90140845070422504</v>
      </c>
      <c r="L19" s="67">
        <f t="shared" si="6"/>
        <v>0.70731707317073167</v>
      </c>
      <c r="M19" s="67">
        <f t="shared" si="6"/>
        <v>0.84210526315789469</v>
      </c>
      <c r="N19" s="67">
        <f t="shared" si="6"/>
        <v>-0.10194174757281527</v>
      </c>
      <c r="O19" s="14"/>
      <c r="P19" s="45" t="s">
        <v>34</v>
      </c>
      <c r="Q19" s="61"/>
      <c r="R19" s="57"/>
      <c r="T19" s="50"/>
      <c r="U19" s="51"/>
      <c r="V19" s="34"/>
      <c r="W19" s="35"/>
      <c r="X19" s="36"/>
      <c r="Y19" s="37"/>
      <c r="Z19" s="40"/>
      <c r="AA19" s="32"/>
    </row>
    <row r="20" spans="1:27" ht="19.95" customHeight="1" x14ac:dyDescent="0.25">
      <c r="A20" s="87"/>
      <c r="B20" s="42" t="s">
        <v>9</v>
      </c>
      <c r="C20" s="68"/>
      <c r="D20" s="67">
        <f ca="1">IF(D$12="","",SUM(OFFSET($C$12,,,,COUNTA($C12:D$12)))/SUM(OFFSET($C$11,,,,COUNTA($C$12:D$12)))-1)</f>
        <v>-0.1428571428571429</v>
      </c>
      <c r="E20" s="67">
        <f ca="1">IF(E$12="","",SUM(OFFSET($C$12,,,,COUNTA($C12:E$12)))/SUM(OFFSET($C$11,,,,COUNTA($C$12:E$12)))-1)</f>
        <v>-0.25806451612903225</v>
      </c>
      <c r="F20" s="67">
        <f ca="1">IF(F$12="","",SUM(OFFSET($C$12,,,,COUNTA($C12:F$12)))/SUM(OFFSET($C$11,,,,COUNTA($C$12:F$12)))-1)</f>
        <v>-0.23780487804878048</v>
      </c>
      <c r="G20" s="67">
        <f ca="1">IF(G$12="","",SUM(OFFSET($C$12,,,,COUNTA($C12:G$12)))/SUM(OFFSET($C$11,,,,COUNTA($C$12:G$12)))-1)</f>
        <v>-0.20772946859903385</v>
      </c>
      <c r="H20" s="67">
        <f ca="1">IF(H$12="","",SUM(OFFSET($C$12,,,,COUNTA($C12:H$12)))/SUM(OFFSET($C$11,,,,COUNTA($C$12:H$12)))-1)</f>
        <v>-0.17089678510998307</v>
      </c>
      <c r="I20" s="67">
        <f ca="1">IF(I$12="","",SUM(OFFSET($C$12,,,,COUNTA($C12:I$12)))/SUM(OFFSET($C$11,,,,COUNTA($C$12:I$12)))-1)</f>
        <v>-0.17946927374301669</v>
      </c>
      <c r="J20" s="67">
        <f ca="1">IF(J$12="","",SUM(OFFSET($C$12,,,,COUNTA($C12:J$12)))/SUM(OFFSET($C$11,,,,COUNTA($C$12:J$12)))-1)</f>
        <v>-0.15674603174603163</v>
      </c>
      <c r="K20" s="67">
        <f ca="1">IF(K$12="","",SUM(OFFSET($C$12,,,,COUNTA($C12:K$12)))/SUM(OFFSET($C$11,,,,COUNTA($C$12:K$12)))-1)</f>
        <v>-0.10928616550852799</v>
      </c>
      <c r="L20" s="67">
        <f ca="1">IF(L$12="","",SUM(OFFSET($C$12,,,,COUNTA($C12:L$12)))/SUM(OFFSET($C$11,,,,COUNTA($C$12:L$12)))-1)</f>
        <v>-5.96262236725007E-2</v>
      </c>
      <c r="M20" s="67">
        <f ca="1">IF(M$12="","",SUM(OFFSET($C$12,,,,COUNTA($C12:M$12)))/SUM(OFFSET($C$11,,,,COUNTA($C$12:M$12)))-1)</f>
        <v>-1.1513619769727534E-2</v>
      </c>
      <c r="N20" s="67">
        <f ca="1">IF(N$12="","",SUM(OFFSET($C$12,,,,COUNTA($C12:N$12)))/SUM(OFFSET($C$11,,,,COUNTA($C$12:N$12)))-1)</f>
        <v>-1.6458720467215082E-2</v>
      </c>
      <c r="O20" s="14"/>
      <c r="P20" s="19"/>
      <c r="Q20" s="61"/>
      <c r="R20" s="57"/>
      <c r="T20" s="51"/>
      <c r="U20" s="51"/>
      <c r="V20" s="34"/>
      <c r="W20" s="35"/>
      <c r="X20" s="36"/>
      <c r="Y20" s="37"/>
      <c r="Z20" s="40"/>
      <c r="AA20" s="32"/>
    </row>
    <row r="21" spans="1:27" ht="19.95" customHeight="1" x14ac:dyDescent="0.25">
      <c r="A21" s="87"/>
      <c r="B21" s="41" t="s">
        <v>5</v>
      </c>
      <c r="C21" s="67">
        <f>+C$11/C$10-1</f>
        <v>0.20588235294117641</v>
      </c>
      <c r="D21" s="67">
        <f t="shared" ref="D21:N21" si="7">+D$11/D$10-1</f>
        <v>-0.1428571428571429</v>
      </c>
      <c r="E21" s="67">
        <f t="shared" si="7"/>
        <v>0.99152542372881403</v>
      </c>
      <c r="F21" s="67">
        <f t="shared" si="7"/>
        <v>39</v>
      </c>
      <c r="G21" s="67">
        <f t="shared" si="7"/>
        <v>1.4571428571428573</v>
      </c>
      <c r="H21" s="67">
        <f t="shared" si="7"/>
        <v>8.8888888888889017E-2</v>
      </c>
      <c r="I21" s="67">
        <f t="shared" si="7"/>
        <v>0.72413793103448265</v>
      </c>
      <c r="J21" s="67">
        <f t="shared" si="7"/>
        <v>-0.10614525139664832</v>
      </c>
      <c r="K21" s="67">
        <f t="shared" si="7"/>
        <v>-0.56969696969696959</v>
      </c>
      <c r="L21" s="67">
        <f t="shared" si="7"/>
        <v>-0.3970588235294118</v>
      </c>
      <c r="M21" s="67">
        <f t="shared" si="7"/>
        <v>-0.56818181818181812</v>
      </c>
      <c r="N21" s="67">
        <f t="shared" si="7"/>
        <v>-0.28965517241379335</v>
      </c>
      <c r="O21" s="14"/>
      <c r="P21" s="19"/>
      <c r="Q21" s="61"/>
      <c r="R21" s="57"/>
      <c r="T21" s="51"/>
      <c r="U21" s="51"/>
      <c r="V21" s="34"/>
      <c r="W21" s="35"/>
      <c r="X21" s="36"/>
      <c r="Y21" s="36"/>
      <c r="Z21" s="40"/>
      <c r="AA21" s="32"/>
    </row>
    <row r="22" spans="1:27" ht="19.95" customHeight="1" x14ac:dyDescent="0.25">
      <c r="A22" s="87"/>
      <c r="B22" s="42" t="s">
        <v>9</v>
      </c>
      <c r="C22" s="68"/>
      <c r="D22" s="67">
        <f ca="1">IF(D$11="","",SUM(OFFSET($C$11,,,,COUNTA($C11:D$11)))/SUM(OFFSET($C$10,,,,COUNTA($C$11:D$11)))-1)</f>
        <v>1.3157894736842035E-2</v>
      </c>
      <c r="E22" s="67">
        <f ca="1">IF(E$11="","",SUM(OFFSET($C$11,,,,COUNTA($C11:E$11)))/SUM(OFFSET($C$10,,,,COUNTA($C$11:E$11)))-1)</f>
        <v>0.24497991967871502</v>
      </c>
      <c r="F22" s="67">
        <f ca="1">IF(F$11="","",SUM(OFFSET($C$11,,,,COUNTA($C11:F$11)))/SUM(OFFSET($C$10,,,,COUNTA($C$11:F$11)))-1)</f>
        <v>0.63021868787276358</v>
      </c>
      <c r="G22" s="67">
        <f ca="1">IF(G$11="","",SUM(OFFSET($C$11,,,,COUNTA($C11:G$11)))/SUM(OFFSET($C$10,,,,COUNTA($C$11:G$11)))-1)</f>
        <v>0.75275190516511437</v>
      </c>
      <c r="H22" s="67">
        <f ca="1">IF(H$11="","",SUM(OFFSET($C$11,,,,COUNTA($C11:H$11)))/SUM(OFFSET($C$10,,,,COUNTA($C$11:H$11)))-1)</f>
        <v>0.62922122674017933</v>
      </c>
      <c r="I22" s="67">
        <f ca="1">IF(I$11="","",SUM(OFFSET($C$11,,,,COUNTA($C11:I$11)))/SUM(OFFSET($C$10,,,,COUNTA($C$11:I$11)))-1)</f>
        <v>0.64503159103963226</v>
      </c>
      <c r="J22" s="67">
        <f ca="1">IF(J$11="","",SUM(OFFSET($C$11,,,,COUNTA($C11:J$11)))/SUM(OFFSET($C$10,,,,COUNTA($C$11:J$11)))-1)</f>
        <v>0.57499999999999996</v>
      </c>
      <c r="K22" s="67">
        <f ca="1">IF(K$11="","",SUM(OFFSET($C$11,,,,COUNTA($C11:K$11)))/SUM(OFFSET($C$10,,,,COUNTA($C$11:K$11)))-1)</f>
        <v>0.40711111111111098</v>
      </c>
      <c r="L22" s="67">
        <f ca="1">IF(L$11="","",SUM(OFFSET($C$11,,,,COUNTA($C11:L$11)))/SUM(OFFSET($C$10,,,,COUNTA($C$11:L$11)))-1)</f>
        <v>0.30154440154440132</v>
      </c>
      <c r="M22" s="67">
        <f ca="1">IF(M$11="","",SUM(OFFSET($C$11,,,,COUNTA($C11:M$11)))/SUM(OFFSET($C$10,,,,COUNTA($C$11:M$11)))-1)</f>
        <v>0.17524752475247518</v>
      </c>
      <c r="N22" s="67">
        <f ca="1">IF(N$11="","",SUM(OFFSET($C$11,,,,COUNTA($C11:N$11)))/SUM(OFFSET($C$10,,,,COUNTA($C$11:N$11)))-1)</f>
        <v>0.13463855421686732</v>
      </c>
      <c r="O22" s="14"/>
      <c r="P22" s="19"/>
      <c r="Q22" s="61"/>
      <c r="R22" s="57"/>
      <c r="T22" s="50"/>
      <c r="U22" s="51"/>
      <c r="V22" s="34"/>
      <c r="W22" s="35"/>
      <c r="X22" s="37"/>
      <c r="Y22" s="37"/>
      <c r="Z22" s="40"/>
      <c r="AA22" s="32"/>
    </row>
    <row r="23" spans="1:27" ht="19.95" customHeight="1" x14ac:dyDescent="0.25">
      <c r="A23" s="87"/>
      <c r="B23" s="41" t="s">
        <v>2</v>
      </c>
      <c r="C23" s="67">
        <f>+C$10/C$9-1</f>
        <v>0.15646258503401334</v>
      </c>
      <c r="D23" s="67">
        <f t="shared" ref="D23:N23" si="8">+D$10/D$9-1</f>
        <v>5.5276381909547867E-2</v>
      </c>
      <c r="E23" s="67">
        <f t="shared" si="8"/>
        <v>-0.39487179487179502</v>
      </c>
      <c r="F23" s="67">
        <f t="shared" si="8"/>
        <v>-0.97435897435897434</v>
      </c>
      <c r="G23" s="67">
        <f t="shared" si="8"/>
        <v>-0.55128205128205132</v>
      </c>
      <c r="H23" s="67">
        <f t="shared" si="8"/>
        <v>-0.23943661971830987</v>
      </c>
      <c r="I23" s="67">
        <f t="shared" si="8"/>
        <v>-0.29440389294403879</v>
      </c>
      <c r="J23" s="67">
        <f t="shared" si="8"/>
        <v>5.9171597633137063E-2</v>
      </c>
      <c r="K23" s="67">
        <f t="shared" si="8"/>
        <v>-5.7142857142857162E-2</v>
      </c>
      <c r="L23" s="67">
        <f t="shared" si="8"/>
        <v>0</v>
      </c>
      <c r="M23" s="67">
        <f t="shared" si="8"/>
        <v>0.51724137931034475</v>
      </c>
      <c r="N23" s="67">
        <f t="shared" si="8"/>
        <v>0.39423076923076938</v>
      </c>
      <c r="O23" s="14"/>
      <c r="P23" s="19"/>
      <c r="Q23" s="61"/>
      <c r="R23" s="57"/>
      <c r="T23" s="50"/>
      <c r="U23" s="51"/>
      <c r="V23" s="34"/>
      <c r="W23" s="35"/>
      <c r="X23" s="37"/>
      <c r="Y23" s="37"/>
      <c r="Z23" s="40"/>
      <c r="AA23" s="32"/>
    </row>
    <row r="24" spans="1:27" ht="19.95" customHeight="1" x14ac:dyDescent="0.25">
      <c r="A24" s="87"/>
      <c r="B24" s="42" t="s">
        <v>9</v>
      </c>
      <c r="C24" s="68"/>
      <c r="D24" s="67">
        <f ca="1">IF(D$10="","",SUM(OFFSET($C$10,,,,COUNTA($C$10:D10)))/SUM(OFFSET($C$9,,,,COUNTA($C$10:D$10)))-1)</f>
        <v>9.8265895953757232E-2</v>
      </c>
      <c r="E24" s="67">
        <f ca="1">IF(E$10="","",SUM(OFFSET($C$10,,,,COUNTA($C$10:E10)))/SUM(OFFSET($C$9,,,,COUNTA($C$10:E$10)))-1)</f>
        <v>-7.9482439926062964E-2</v>
      </c>
      <c r="F24" s="67">
        <f ca="1">IF(F$10="","",SUM(OFFSET($C$10,,,,COUNTA($C$10:F10)))/SUM(OFFSET($C$9,,,,COUNTA($C$10:F$10)))-1)</f>
        <v>-0.31657608695652173</v>
      </c>
      <c r="G24" s="67">
        <f ca="1">IF(G$10="","",SUM(OFFSET($C$10,,,,COUNTA($C$10:G10)))/SUM(OFFSET($C$9,,,,COUNTA($C$10:G$10)))-1)</f>
        <v>-0.36573576799140706</v>
      </c>
      <c r="H24" s="67">
        <f ca="1">IF(H$10="","",SUM(OFFSET($C$10,,,,COUNTA($C$10:H10)))/SUM(OFFSET($C$9,,,,COUNTA($C$10:H$10)))-1)</f>
        <v>-0.3455119530897609</v>
      </c>
      <c r="I24" s="67">
        <f ca="1">IF(I$10="","",SUM(OFFSET($C$10,,,,COUNTA($C$10:I10)))/SUM(OFFSET($C$9,,,,COUNTA($C$10:I$10)))-1)</f>
        <v>-0.33751902587519012</v>
      </c>
      <c r="J24" s="67">
        <f ca="1">IF(J$10="","",SUM(OFFSET($C$10,,,,COUNTA($C$10:J10)))/SUM(OFFSET($C$9,,,,COUNTA($C$10:J$10)))-1)</f>
        <v>-0.3135502323918482</v>
      </c>
      <c r="K24" s="67">
        <f ca="1">IF(K$10="","",SUM(OFFSET($C$10,,,,COUNTA($C$10:K10)))/SUM(OFFSET($C$9,,,,COUNTA($C$10:K$10)))-1)</f>
        <v>-0.28503336510962807</v>
      </c>
      <c r="L24" s="67">
        <f ca="1">IF(L$10="","",SUM(OFFSET($C$10,,,,COUNTA($C$10:L10)))/SUM(OFFSET($C$9,,,,COUNTA($C$10:L$10)))-1)</f>
        <v>-0.25724118153140219</v>
      </c>
      <c r="M24" s="67">
        <f ca="1">IF(M$10="","",SUM(OFFSET($C$10,,,,COUNTA($C$10:M10)))/SUM(OFFSET($C$9,,,,COUNTA($C$10:M$10)))-1)</f>
        <v>-0.19777601270849865</v>
      </c>
      <c r="N24" s="67">
        <f ca="1">IF(N$10="","",SUM(OFFSET($C$10,,,,COUNTA($C$10:N10)))/SUM(OFFSET($C$9,,,,COUNTA($C$10:N$10)))-1)</f>
        <v>-0.16687578419071503</v>
      </c>
      <c r="O24" s="14"/>
      <c r="P24" s="19"/>
      <c r="Q24" s="61"/>
      <c r="R24" s="57"/>
      <c r="T24" s="50"/>
      <c r="U24" s="51"/>
      <c r="V24" s="34"/>
      <c r="W24" s="35"/>
      <c r="X24" s="37"/>
      <c r="Y24" s="37"/>
      <c r="Z24" s="40"/>
      <c r="AA24" s="32"/>
    </row>
    <row r="25" spans="1:27" ht="19.95" customHeight="1" x14ac:dyDescent="0.25">
      <c r="A25" s="87"/>
      <c r="B25" s="41" t="s">
        <v>1</v>
      </c>
      <c r="C25" s="67">
        <f>+C$9/C$8-1</f>
        <v>0.50000000000000067</v>
      </c>
      <c r="D25" s="67">
        <f t="shared" ref="D25:N25" si="9">+D$9/D$8-1</f>
        <v>0.80909090909090886</v>
      </c>
      <c r="E25" s="67">
        <f t="shared" si="9"/>
        <v>0.77272727272727271</v>
      </c>
      <c r="F25" s="67">
        <f t="shared" si="9"/>
        <v>-0.1428571428571429</v>
      </c>
      <c r="G25" s="67">
        <f t="shared" si="9"/>
        <v>0.10169491525423702</v>
      </c>
      <c r="H25" s="67">
        <f t="shared" si="9"/>
        <v>-0.11691542288557222</v>
      </c>
      <c r="I25" s="67">
        <f t="shared" si="9"/>
        <v>-7.2234762979684008E-2</v>
      </c>
      <c r="J25" s="67">
        <f t="shared" si="9"/>
        <v>-0.29288702928870303</v>
      </c>
      <c r="K25" s="67">
        <f t="shared" si="9"/>
        <v>-0.1990846681922197</v>
      </c>
      <c r="L25" s="67">
        <f t="shared" si="9"/>
        <v>0.14093959731543637</v>
      </c>
      <c r="M25" s="67">
        <f t="shared" si="9"/>
        <v>-0.24479166666666674</v>
      </c>
      <c r="N25" s="67">
        <f t="shared" si="9"/>
        <v>-0.51963048498845277</v>
      </c>
      <c r="O25" s="14"/>
      <c r="P25" s="19"/>
      <c r="Q25" s="61"/>
      <c r="R25" s="57"/>
      <c r="T25" s="50"/>
      <c r="U25" s="51"/>
      <c r="V25" s="34"/>
      <c r="W25" s="35"/>
      <c r="X25" s="37"/>
      <c r="Y25" s="37"/>
      <c r="Z25" s="40"/>
      <c r="AA25" s="32"/>
    </row>
    <row r="26" spans="1:27" s="23" customFormat="1" ht="19.95" customHeight="1" x14ac:dyDescent="0.25">
      <c r="A26" s="88"/>
      <c r="B26" s="42" t="s">
        <v>9</v>
      </c>
      <c r="C26" s="68"/>
      <c r="D26" s="67">
        <f ca="1">IF(D$9="","",SUM(OFFSET($C$9,,,,COUNTA($C$9:D9)))/SUM(OFFSET($C$8,,,,COUNTA($C$9:D$9)))-1)</f>
        <v>0.66346153846153877</v>
      </c>
      <c r="E26" s="67">
        <f ca="1">IF(E$11="","",SUM(OFFSET($C$11,,,,COUNTA($C$11:E21)))/SUM(OFFSET($C$10,,,,COUNTA($C$11:E$11)))-1)</f>
        <v>10.661562918340024</v>
      </c>
      <c r="F26" s="67">
        <f ca="1">IF(F$11="","",SUM(OFFSET($C$11,,,,COUNTA($C$11:F21)))/SUM(OFFSET($C$10,,,,COUNTA($C$11:F$11)))-1)</f>
        <v>10.545642809807816</v>
      </c>
      <c r="G26" s="67">
        <f ca="1">IF(G$11="","",SUM(OFFSET($C$11,,,,COUNTA($C$11:G21)))/SUM(OFFSET($C$10,,,,COUNTA($C$11:G$11)))-1)</f>
        <v>8.8348151284222389</v>
      </c>
      <c r="H26" s="67">
        <f ca="1">IF(H$11="","",SUM(OFFSET($C$11,,,,COUNTA($C$11:H21)))/SUM(OFFSET($C$10,,,,COUNTA($C$11:H$11)))-1)</f>
        <v>7.0047668274753025</v>
      </c>
      <c r="I26" s="67">
        <f ca="1">IF(I$11="","",SUM(OFFSET($C$11,,,,COUNTA($C$11:I21)))/SUM(OFFSET($C$10,,,,COUNTA($C$11:I$11)))-1)</f>
        <v>5.6714053226115242</v>
      </c>
      <c r="J26" s="67">
        <f ca="1">IF(J$11="","",SUM(OFFSET($C$11,,,,COUNTA($C$11:J21)))/SUM(OFFSET($C$10,,,,COUNTA($C$11:J$11)))-1)</f>
        <v>5.0494357638888872</v>
      </c>
      <c r="K26" s="67">
        <f ca="1">IF(K$11="","",SUM(OFFSET($C$11,,,,COUNTA($C$11:K21)))/SUM(OFFSET($C$10,,,,COUNTA($C$11:K$11)))-1)</f>
        <v>4.1621851851851837</v>
      </c>
      <c r="L26" s="67">
        <f ca="1">IF(L$11="","",SUM(OFFSET($C$11,,,,COUNTA($C$11:L21)))/SUM(OFFSET($C$10,,,,COUNTA($C$11:L$11)))-1)</f>
        <v>3.4845238095238082</v>
      </c>
      <c r="M26" s="67">
        <f ca="1">IF(M$11="","",SUM(OFFSET($C$11,,,,COUNTA($C$11:M21)))/SUM(OFFSET($C$10,,,,COUNTA($C$11:M$11)))-1)</f>
        <v>2.8333058305830572</v>
      </c>
      <c r="N26" s="67">
        <f ca="1">IF(N$11="","",SUM(OFFSET($C$11,,,,COUNTA($C$11:N21)))/SUM(OFFSET($C$10,,,,COUNTA($C$11:N$11)))-1)</f>
        <v>2.4984688755020072</v>
      </c>
      <c r="O26" s="15"/>
      <c r="P26" s="8"/>
      <c r="Q26" s="44"/>
      <c r="R26" s="44"/>
      <c r="S26" s="69"/>
      <c r="T26" s="50"/>
      <c r="U26" s="51"/>
      <c r="V26" s="34"/>
      <c r="W26" s="35"/>
      <c r="X26" s="37"/>
      <c r="Y26" s="37"/>
      <c r="Z26" s="40"/>
      <c r="AA26" s="32"/>
    </row>
    <row r="27" spans="1:27" s="23" customFormat="1" ht="19.95" customHeight="1" x14ac:dyDescent="0.25">
      <c r="A27" s="63"/>
      <c r="B27" t="s">
        <v>20</v>
      </c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15"/>
      <c r="P27" s="8"/>
      <c r="Q27" s="44"/>
      <c r="R27" s="44"/>
      <c r="S27" s="69"/>
      <c r="T27" s="50"/>
      <c r="U27" s="51"/>
      <c r="V27" s="34"/>
      <c r="W27" s="35"/>
      <c r="X27" s="37"/>
      <c r="Y27" s="37"/>
      <c r="Z27" s="40"/>
      <c r="AA27" s="32"/>
    </row>
    <row r="28" spans="1:27" s="23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 s="10"/>
      <c r="P28" s="8"/>
      <c r="Q28" s="44"/>
      <c r="R28" s="44"/>
      <c r="S28" s="44"/>
      <c r="T28" s="51"/>
      <c r="U28" s="51"/>
      <c r="V28" s="34"/>
      <c r="W28" s="35"/>
      <c r="X28" s="36"/>
      <c r="Y28" s="37"/>
      <c r="Z28" s="40"/>
      <c r="AA28" s="32"/>
    </row>
    <row r="29" spans="1:27" x14ac:dyDescent="0.25">
      <c r="T29" s="51"/>
      <c r="U29" s="51"/>
      <c r="V29" s="34"/>
      <c r="W29" s="35"/>
      <c r="X29" s="36"/>
      <c r="Y29" s="37"/>
      <c r="Z29" s="40"/>
      <c r="AA29" s="32"/>
    </row>
    <row r="30" spans="1:27" s="23" customForma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 s="10"/>
      <c r="P30" s="8"/>
      <c r="Q30" s="44"/>
      <c r="R30" s="44"/>
      <c r="S30" s="44"/>
      <c r="T30" s="51"/>
      <c r="U30" s="51"/>
      <c r="V30" s="34"/>
      <c r="W30" s="35"/>
      <c r="X30" s="36"/>
      <c r="Y30" s="36"/>
      <c r="Z30" s="40"/>
      <c r="AA30" s="32"/>
    </row>
    <row r="31" spans="1:27" x14ac:dyDescent="0.25">
      <c r="T31" s="50"/>
      <c r="U31" s="51"/>
      <c r="V31" s="34"/>
      <c r="W31" s="35"/>
      <c r="X31" s="37"/>
      <c r="Y31" s="37"/>
      <c r="Z31" s="40"/>
      <c r="AA31" s="32"/>
    </row>
    <row r="32" spans="1:27" x14ac:dyDescent="0.25">
      <c r="U32" s="44"/>
      <c r="V32" s="27"/>
      <c r="W32" s="27"/>
      <c r="X32" s="33"/>
      <c r="Y32" s="31"/>
      <c r="Z32" s="32"/>
      <c r="AA32" s="32"/>
    </row>
    <row r="33" spans="2:27" x14ac:dyDescent="0.25">
      <c r="T33" s="51"/>
      <c r="U33" s="54"/>
      <c r="V33" s="37"/>
      <c r="W33" s="28"/>
      <c r="X33" s="33"/>
      <c r="Y33" s="31"/>
      <c r="Z33" s="32"/>
      <c r="AA33" s="32"/>
    </row>
    <row r="34" spans="2:27" x14ac:dyDescent="0.25">
      <c r="T34" s="51"/>
      <c r="U34" s="54"/>
      <c r="V34" s="37"/>
      <c r="W34" s="28"/>
      <c r="X34" s="33"/>
      <c r="Y34" s="31"/>
      <c r="Z34" s="32"/>
      <c r="AA34" s="32"/>
    </row>
    <row r="35" spans="2:27" x14ac:dyDescent="0.25">
      <c r="T35" s="51"/>
      <c r="U35" s="54"/>
      <c r="V35" s="36"/>
      <c r="W35" s="28"/>
      <c r="X35" s="33"/>
      <c r="Y35" s="31"/>
      <c r="Z35" s="32"/>
      <c r="AA35" s="32"/>
    </row>
    <row r="36" spans="2:27" x14ac:dyDescent="0.25">
      <c r="T36" s="51"/>
      <c r="U36" s="54"/>
      <c r="V36" s="36"/>
      <c r="W36" s="28"/>
      <c r="X36" s="33"/>
      <c r="Y36" s="31"/>
      <c r="Z36" s="32"/>
      <c r="AA36" s="32"/>
    </row>
    <row r="37" spans="2:27" x14ac:dyDescent="0.25">
      <c r="T37" s="51"/>
      <c r="U37" s="54"/>
      <c r="V37" s="36"/>
      <c r="W37" s="28"/>
      <c r="X37" s="33"/>
      <c r="Y37" s="31"/>
      <c r="Z37" s="32"/>
      <c r="AA37" s="32"/>
    </row>
    <row r="38" spans="2:27" x14ac:dyDescent="0.25">
      <c r="T38" s="51"/>
      <c r="U38" s="54"/>
      <c r="V38" s="37"/>
      <c r="W38" s="28"/>
      <c r="X38" s="33"/>
      <c r="Y38" s="31"/>
      <c r="Z38" s="32"/>
      <c r="AA38" s="32"/>
    </row>
    <row r="39" spans="2:27" x14ac:dyDescent="0.25">
      <c r="T39" s="51"/>
      <c r="U39" s="54"/>
      <c r="V39" s="37"/>
      <c r="W39" s="28"/>
      <c r="X39" s="33"/>
      <c r="Y39" s="31"/>
      <c r="Z39" s="32"/>
      <c r="AA39" s="32"/>
    </row>
    <row r="40" spans="2:27" x14ac:dyDescent="0.25">
      <c r="T40" s="50"/>
      <c r="U40" s="54"/>
      <c r="V40" s="37"/>
      <c r="W40" s="28"/>
      <c r="X40" s="33"/>
      <c r="Y40" s="31"/>
      <c r="Z40" s="32"/>
      <c r="AA40" s="32"/>
    </row>
    <row r="41" spans="2:27" x14ac:dyDescent="0.25">
      <c r="T41" s="51"/>
      <c r="U41" s="54"/>
      <c r="V41" s="36"/>
      <c r="W41" s="28"/>
      <c r="X41" s="33"/>
      <c r="Y41" s="31"/>
      <c r="Z41" s="32"/>
      <c r="AA41" s="32"/>
    </row>
    <row r="42" spans="2:27" x14ac:dyDescent="0.25">
      <c r="T42" s="55"/>
      <c r="U42" s="55"/>
      <c r="V42" s="38"/>
      <c r="W42" s="28"/>
      <c r="X42" s="33"/>
      <c r="Y42" s="31"/>
      <c r="Z42" s="32"/>
      <c r="AA42" s="32"/>
    </row>
    <row r="43" spans="2:27" x14ac:dyDescent="0.25">
      <c r="T43" s="55"/>
      <c r="U43" s="55"/>
      <c r="V43" s="38"/>
      <c r="W43" s="28"/>
      <c r="X43" s="33"/>
      <c r="Y43" s="31"/>
      <c r="Z43" s="32"/>
      <c r="AA43" s="32"/>
    </row>
    <row r="44" spans="2:27" x14ac:dyDescent="0.25">
      <c r="T44" s="55"/>
      <c r="U44" s="55"/>
      <c r="V44" s="28"/>
      <c r="W44" s="28"/>
      <c r="X44" s="30"/>
      <c r="Y44" s="31"/>
      <c r="Z44" s="32"/>
      <c r="AA44" s="32"/>
    </row>
    <row r="45" spans="2:27" x14ac:dyDescent="0.25">
      <c r="U45" s="44"/>
      <c r="V45" s="30"/>
      <c r="W45" s="30"/>
      <c r="X45" s="31"/>
      <c r="Y45" s="31"/>
      <c r="Z45" s="32"/>
      <c r="AA45" s="32"/>
    </row>
    <row r="48" spans="2:27" x14ac:dyDescent="0.25">
      <c r="B48" s="16" t="s">
        <v>4</v>
      </c>
    </row>
    <row r="57" spans="2:2" x14ac:dyDescent="0.25">
      <c r="B57" s="16"/>
    </row>
  </sheetData>
  <mergeCells count="5">
    <mergeCell ref="B4:O4"/>
    <mergeCell ref="Q6:Q7"/>
    <mergeCell ref="A8:A14"/>
    <mergeCell ref="B5:O5"/>
    <mergeCell ref="A15:A26"/>
  </mergeCells>
  <printOptions horizontalCentered="1" verticalCentered="1"/>
  <pageMargins left="0.23622047244094491" right="0.23622047244094491" top="0.39370078740157483" bottom="0.35433070866141736" header="0.31496062992125984" footer="0.31496062992125984"/>
  <pageSetup paperSize="9" scale="75" orientation="landscape" r:id="rId1"/>
  <headerFooter>
    <oddHeader>&amp;R&amp;D</oddHeader>
    <oddFooter>&amp;C&amp;F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ProdEngines</vt:lpstr>
      <vt:lpstr>Diesel</vt:lpstr>
      <vt:lpstr>Petrol</vt:lpstr>
      <vt:lpstr>Diesel!Obszar_wydruku</vt:lpstr>
      <vt:lpstr>Petrol!Obszar_wydruku</vt:lpstr>
      <vt:lpstr>ProdEngines!Obszar_wydruku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Grażyna Kopczyńska</cp:lastModifiedBy>
  <cp:lastPrinted>2024-03-25T10:11:46Z</cp:lastPrinted>
  <dcterms:created xsi:type="dcterms:W3CDTF">2012-04-04T08:26:14Z</dcterms:created>
  <dcterms:modified xsi:type="dcterms:W3CDTF">2024-03-25T15:22:54Z</dcterms:modified>
</cp:coreProperties>
</file>